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drawings/drawing68.xml" ContentType="application/vnd.openxmlformats-officedocument.drawing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46.xml" ContentType="application/vnd.openxmlformats-officedocument.drawing+xml"/>
  <Override PartName="/xl/drawings/drawing64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drawings/drawing35.xml" ContentType="application/vnd.openxmlformats-officedocument.drawing+xml"/>
  <Override PartName="/xl/drawings/drawing53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42.xml" ContentType="application/vnd.openxmlformats-officedocument.drawing+xml"/>
  <Override PartName="/xl/drawings/drawing60.xml" ContentType="application/vnd.openxmlformats-officedocument.drawing+xml"/>
  <Override PartName="/xl/drawings/drawing71.xml" ContentType="application/vnd.openxmlformats-officedocument.drawing+xml"/>
  <Override PartName="/xl/worksheets/sheet69.xml" ContentType="application/vnd.openxmlformats-officedocument.spreadsheetml.workshee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69.xml" ContentType="application/vnd.openxmlformats-officedocument.drawing+xml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58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drawings/drawing18.xml" ContentType="application/vnd.openxmlformats-officedocument.drawing+xml"/>
  <Override PartName="/xl/drawings/drawing36.xml" ContentType="application/vnd.openxmlformats-officedocument.drawing+xml"/>
  <Override PartName="/xl/drawings/drawing47.xml" ContentType="application/vnd.openxmlformats-officedocument.drawing+xml"/>
  <Override PartName="/xl/drawings/drawing6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drawings/drawing6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drawings/drawing61.xml" ContentType="application/vnd.openxmlformats-officedocument.drawing+xml"/>
  <Override PartName="/xl/drawings/drawing70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drawings/drawing59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drawings/drawing66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Override PartName="/xl/drawings/drawing55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drawings/drawing62.xml" ContentType="application/vnd.openxmlformats-officedocument.drawing+xml"/>
  <Override PartName="/xl/comments2.xml" ContentType="application/vnd.openxmlformats-officedocument.spreadsheetml.comments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drawings/drawing9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drawings/drawing67.xml" ContentType="application/vnd.openxmlformats-officedocument.drawin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27.xml" ContentType="application/vnd.openxmlformats-officedocument.drawing+xml"/>
  <Override PartName="/xl/drawings/drawing45.xml" ContentType="application/vnd.openxmlformats-officedocument.drawing+xml"/>
  <Override PartName="/xl/drawings/drawing56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480" yWindow="120" windowWidth="19440" windowHeight="11760" tabRatio="888" activeTab="1"/>
  </bookViews>
  <sheets>
    <sheet name="sum" sheetId="1" r:id="rId1"/>
    <sheet name="1" sheetId="2" r:id="rId2"/>
    <sheet name="2" sheetId="5" r:id="rId3"/>
    <sheet name="3" sheetId="6" r:id="rId4"/>
    <sheet name="4" sheetId="7" r:id="rId5"/>
    <sheet name="5" sheetId="8" r:id="rId6"/>
    <sheet name="6" sheetId="9" r:id="rId7"/>
    <sheet name="7" sheetId="10" r:id="rId8"/>
    <sheet name="8" sheetId="11" r:id="rId9"/>
    <sheet name="9" sheetId="12" r:id="rId10"/>
    <sheet name="10" sheetId="13" r:id="rId11"/>
    <sheet name="11" sheetId="65" r:id="rId12"/>
    <sheet name="12" sheetId="14" r:id="rId13"/>
    <sheet name="13" sheetId="15" r:id="rId14"/>
    <sheet name="14" sheetId="16" r:id="rId15"/>
    <sheet name="15" sheetId="17" r:id="rId16"/>
    <sheet name="16" sheetId="18" r:id="rId17"/>
    <sheet name="17" sheetId="19" r:id="rId18"/>
    <sheet name="18" sheetId="20" r:id="rId19"/>
    <sheet name="19" sheetId="21" r:id="rId20"/>
    <sheet name="20" sheetId="22" r:id="rId21"/>
    <sheet name="21" sheetId="23" r:id="rId22"/>
    <sheet name="22" sheetId="24" r:id="rId23"/>
    <sheet name="23" sheetId="25" r:id="rId24"/>
    <sheet name="24" sheetId="26" r:id="rId25"/>
    <sheet name="25" sheetId="27" r:id="rId26"/>
    <sheet name="26" sheetId="28" r:id="rId27"/>
    <sheet name="27" sheetId="29" r:id="rId28"/>
    <sheet name="28" sheetId="30" r:id="rId29"/>
    <sheet name="29" sheetId="31" r:id="rId30"/>
    <sheet name="30" sheetId="32" r:id="rId31"/>
    <sheet name="31" sheetId="33" r:id="rId32"/>
    <sheet name="32" sheetId="34" r:id="rId33"/>
    <sheet name="33" sheetId="35" r:id="rId34"/>
    <sheet name="34" sheetId="66" r:id="rId35"/>
    <sheet name="35" sheetId="38" r:id="rId36"/>
    <sheet name="36" sheetId="39" r:id="rId37"/>
    <sheet name="37" sheetId="56" r:id="rId38"/>
    <sheet name="38" sheetId="57" r:id="rId39"/>
    <sheet name="39" sheetId="58" r:id="rId40"/>
    <sheet name="40" sheetId="59" r:id="rId41"/>
    <sheet name="41" sheetId="60" r:id="rId42"/>
    <sheet name="42" sheetId="61" r:id="rId43"/>
    <sheet name="43" sheetId="62" r:id="rId44"/>
    <sheet name="44" sheetId="63" r:id="rId45"/>
    <sheet name="45" sheetId="40" r:id="rId46"/>
    <sheet name="46" sheetId="41" r:id="rId47"/>
    <sheet name="47" sheetId="42" r:id="rId48"/>
    <sheet name="48" sheetId="43" r:id="rId49"/>
    <sheet name="49" sheetId="44" r:id="rId50"/>
    <sheet name="50" sheetId="45" r:id="rId51"/>
    <sheet name="51" sheetId="46" r:id="rId52"/>
    <sheet name="52" sheetId="51" r:id="rId53"/>
    <sheet name="53" sheetId="70" r:id="rId54"/>
    <sheet name="54" sheetId="68" r:id="rId55"/>
    <sheet name="55" sheetId="67" r:id="rId56"/>
    <sheet name="56" sheetId="47" r:id="rId57"/>
    <sheet name="57" sheetId="48" r:id="rId58"/>
    <sheet name="58" sheetId="53" r:id="rId59"/>
    <sheet name="59" sheetId="54" r:id="rId60"/>
    <sheet name="60" sheetId="55" r:id="rId61"/>
    <sheet name="61" sheetId="49" r:id="rId62"/>
    <sheet name="63" sheetId="52" r:id="rId63"/>
    <sheet name="62" sheetId="50" r:id="rId64"/>
    <sheet name="64" sheetId="74" r:id="rId65"/>
    <sheet name="65" sheetId="75" r:id="rId66"/>
    <sheet name="66" sheetId="76" r:id="rId67"/>
    <sheet name="67" sheetId="77" r:id="rId68"/>
    <sheet name="68" sheetId="78" r:id="rId69"/>
    <sheet name="70" sheetId="80" r:id="rId70"/>
    <sheet name="69" sheetId="79" r:id="rId71"/>
    <sheet name="71" sheetId="81" r:id="rId72"/>
    <sheet name="גיליון1" sheetId="82" r:id="rId73"/>
  </sheets>
  <calcPr calcId="125725"/>
</workbook>
</file>

<file path=xl/calcChain.xml><?xml version="1.0" encoding="utf-8"?>
<calcChain xmlns="http://schemas.openxmlformats.org/spreadsheetml/2006/main">
  <c r="G85" i="1"/>
  <c r="E27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X5"/>
  <c r="X6"/>
  <c r="X7"/>
  <c r="X8"/>
  <c r="X9"/>
  <c r="X10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4"/>
  <c r="I37"/>
  <c r="G82"/>
  <c r="G84"/>
  <c r="I58"/>
  <c r="E56"/>
  <c r="I57"/>
  <c r="U5"/>
  <c r="U74"/>
  <c r="I65"/>
  <c r="W65" s="1"/>
  <c r="E65"/>
  <c r="S65" s="1"/>
  <c r="I59"/>
  <c r="W59" s="1"/>
  <c r="I50"/>
  <c r="W50" s="1"/>
  <c r="E50"/>
  <c r="S50" s="1"/>
  <c r="F5"/>
  <c r="T5" s="1"/>
  <c r="F4"/>
  <c r="T4" s="1"/>
  <c r="K13"/>
  <c r="Y13" s="1"/>
  <c r="K12"/>
  <c r="K11"/>
  <c r="Y11" s="1"/>
  <c r="K10"/>
  <c r="Y10" s="1"/>
  <c r="Y5"/>
  <c r="Y6"/>
  <c r="Y7"/>
  <c r="Y8"/>
  <c r="Y9"/>
  <c r="Y12"/>
  <c r="Y14"/>
  <c r="Y15"/>
  <c r="Y16"/>
  <c r="Y17"/>
  <c r="Y18"/>
  <c r="Y19"/>
  <c r="Y20"/>
  <c r="Y21"/>
  <c r="Y22"/>
  <c r="Y23"/>
  <c r="Y24"/>
  <c r="Y25"/>
  <c r="Y36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9"/>
  <c r="Y60"/>
  <c r="Y61"/>
  <c r="Y62"/>
  <c r="Y63"/>
  <c r="Y64"/>
  <c r="Y65"/>
  <c r="Y66"/>
  <c r="Y67"/>
  <c r="Y68"/>
  <c r="Y69"/>
  <c r="Y70"/>
  <c r="Y71"/>
  <c r="Y72"/>
  <c r="Y73"/>
  <c r="Y4"/>
  <c r="K35"/>
  <c r="Y35" s="1"/>
  <c r="K34"/>
  <c r="Y34" s="1"/>
  <c r="K33"/>
  <c r="Y33" s="1"/>
  <c r="K32"/>
  <c r="Y32" s="1"/>
  <c r="K31"/>
  <c r="K30"/>
  <c r="K29"/>
  <c r="Y29" s="1"/>
  <c r="K27"/>
  <c r="Y27" s="1"/>
  <c r="E26"/>
  <c r="E28"/>
  <c r="S28" s="1"/>
  <c r="K28"/>
  <c r="Y28" s="1"/>
  <c r="K26"/>
  <c r="Y26" s="1"/>
  <c r="E19"/>
  <c r="F19"/>
  <c r="F18"/>
  <c r="E18" s="1"/>
  <c r="F17"/>
  <c r="T17" s="1"/>
  <c r="F16"/>
  <c r="E16" s="1"/>
  <c r="S16" s="1"/>
  <c r="E15"/>
  <c r="S15" s="1"/>
  <c r="I14"/>
  <c r="W14" s="1"/>
  <c r="T10"/>
  <c r="T11"/>
  <c r="T12"/>
  <c r="T13"/>
  <c r="T14"/>
  <c r="T27"/>
  <c r="T29"/>
  <c r="T30"/>
  <c r="T31"/>
  <c r="T32"/>
  <c r="T33"/>
  <c r="T34"/>
  <c r="T35"/>
  <c r="T36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9"/>
  <c r="T60"/>
  <c r="T61"/>
  <c r="T62"/>
  <c r="T63"/>
  <c r="T64"/>
  <c r="T65"/>
  <c r="T66"/>
  <c r="T67"/>
  <c r="T68"/>
  <c r="T69"/>
  <c r="T70"/>
  <c r="T71"/>
  <c r="T72"/>
  <c r="T73"/>
  <c r="S5"/>
  <c r="S6"/>
  <c r="S7"/>
  <c r="I9"/>
  <c r="W5"/>
  <c r="W6"/>
  <c r="W7"/>
  <c r="W10"/>
  <c r="W15"/>
  <c r="W25"/>
  <c r="W39"/>
  <c r="W40"/>
  <c r="W41"/>
  <c r="W42"/>
  <c r="W43"/>
  <c r="W44"/>
  <c r="W45"/>
  <c r="W46"/>
  <c r="W47"/>
  <c r="W48"/>
  <c r="W49"/>
  <c r="W54"/>
  <c r="W55"/>
  <c r="W60"/>
  <c r="W61"/>
  <c r="W62"/>
  <c r="W63"/>
  <c r="W64"/>
  <c r="W67"/>
  <c r="W68"/>
  <c r="W69"/>
  <c r="W70"/>
  <c r="W71"/>
  <c r="W72"/>
  <c r="W73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8"/>
  <c r="V40"/>
  <c r="V41"/>
  <c r="V42"/>
  <c r="V43"/>
  <c r="V44"/>
  <c r="V45"/>
  <c r="V46"/>
  <c r="V47"/>
  <c r="V48"/>
  <c r="V49"/>
  <c r="V50"/>
  <c r="V51"/>
  <c r="V52"/>
  <c r="V53"/>
  <c r="V54"/>
  <c r="V55"/>
  <c r="V4"/>
  <c r="U41"/>
  <c r="U42"/>
  <c r="U43"/>
  <c r="U44"/>
  <c r="U45"/>
  <c r="U46"/>
  <c r="U47"/>
  <c r="U48"/>
  <c r="U49"/>
  <c r="U50"/>
  <c r="U51"/>
  <c r="U52"/>
  <c r="U53"/>
  <c r="U54"/>
  <c r="U55"/>
  <c r="U59"/>
  <c r="U60"/>
  <c r="U61"/>
  <c r="U62"/>
  <c r="U63"/>
  <c r="U64"/>
  <c r="U65"/>
  <c r="U66"/>
  <c r="U67"/>
  <c r="U68"/>
  <c r="U69"/>
  <c r="U70"/>
  <c r="U71"/>
  <c r="U72"/>
  <c r="U73"/>
  <c r="S41"/>
  <c r="S42"/>
  <c r="S43"/>
  <c r="S44"/>
  <c r="S45"/>
  <c r="S46"/>
  <c r="S47"/>
  <c r="S48"/>
  <c r="S59"/>
  <c r="S60"/>
  <c r="S61"/>
  <c r="S62"/>
  <c r="S63"/>
  <c r="S66"/>
  <c r="S67"/>
  <c r="S68"/>
  <c r="S69"/>
  <c r="S70"/>
  <c r="S71"/>
  <c r="S72"/>
  <c r="S73"/>
  <c r="F6"/>
  <c r="T6" s="1"/>
  <c r="F7"/>
  <c r="T7" s="1"/>
  <c r="F8"/>
  <c r="U6"/>
  <c r="U7"/>
  <c r="U8"/>
  <c r="U9"/>
  <c r="U10"/>
  <c r="U11"/>
  <c r="U12"/>
  <c r="U13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8"/>
  <c r="U39"/>
  <c r="U40"/>
  <c r="U4"/>
  <c r="W4"/>
  <c r="S22"/>
  <c r="S23"/>
  <c r="S24"/>
  <c r="S25"/>
  <c r="S36"/>
  <c r="S38"/>
  <c r="S39"/>
  <c r="S40"/>
  <c r="S4"/>
  <c r="J11"/>
  <c r="X11" s="1"/>
  <c r="R31"/>
  <c r="R30"/>
  <c r="P31"/>
  <c r="P30"/>
  <c r="L31"/>
  <c r="L30"/>
  <c r="P19"/>
  <c r="P20"/>
  <c r="P21"/>
  <c r="P18"/>
  <c r="M19"/>
  <c r="M20"/>
  <c r="M21"/>
  <c r="M18"/>
  <c r="L19"/>
  <c r="L20"/>
  <c r="S20" s="1"/>
  <c r="L21"/>
  <c r="S21" s="1"/>
  <c r="L18"/>
  <c r="P9"/>
  <c r="P8"/>
  <c r="W8" s="1"/>
  <c r="M9"/>
  <c r="M8"/>
  <c r="L9"/>
  <c r="S9" s="1"/>
  <c r="L8"/>
  <c r="S8" s="1"/>
  <c r="I66"/>
  <c r="W66" s="1"/>
  <c r="E55"/>
  <c r="S55" s="1"/>
  <c r="E64"/>
  <c r="S64" s="1"/>
  <c r="E54"/>
  <c r="S54" s="1"/>
  <c r="I53"/>
  <c r="W53" s="1"/>
  <c r="E53"/>
  <c r="S53" s="1"/>
  <c r="I52"/>
  <c r="W52" s="1"/>
  <c r="E52"/>
  <c r="S52" s="1"/>
  <c r="I51"/>
  <c r="W51" s="1"/>
  <c r="E51"/>
  <c r="S51" s="1"/>
  <c r="E49"/>
  <c r="S49" s="1"/>
  <c r="H39"/>
  <c r="V39" s="1"/>
  <c r="I38"/>
  <c r="W38" s="1"/>
  <c r="I36"/>
  <c r="W36" s="1"/>
  <c r="I35"/>
  <c r="W35" s="1"/>
  <c r="E35"/>
  <c r="S35" s="1"/>
  <c r="I34"/>
  <c r="W34" s="1"/>
  <c r="E34"/>
  <c r="S34" s="1"/>
  <c r="I33"/>
  <c r="W33" s="1"/>
  <c r="E33"/>
  <c r="S33" s="1"/>
  <c r="I32"/>
  <c r="W32" s="1"/>
  <c r="E32"/>
  <c r="S32" s="1"/>
  <c r="I31"/>
  <c r="W31" s="1"/>
  <c r="E31"/>
  <c r="I30"/>
  <c r="E30"/>
  <c r="S30" s="1"/>
  <c r="I29"/>
  <c r="W29" s="1"/>
  <c r="E29"/>
  <c r="S29" s="1"/>
  <c r="I28"/>
  <c r="W28" s="1"/>
  <c r="I27"/>
  <c r="W27" s="1"/>
  <c r="S27"/>
  <c r="W26"/>
  <c r="S26"/>
  <c r="F25"/>
  <c r="T25" s="1"/>
  <c r="I24"/>
  <c r="W24" s="1"/>
  <c r="F24"/>
  <c r="T24" s="1"/>
  <c r="I23"/>
  <c r="W23" s="1"/>
  <c r="T23"/>
  <c r="I22"/>
  <c r="W22" s="1"/>
  <c r="F22"/>
  <c r="T22" s="1"/>
  <c r="I21"/>
  <c r="W21" s="1"/>
  <c r="F21"/>
  <c r="T21" s="1"/>
  <c r="I20"/>
  <c r="F20"/>
  <c r="I19"/>
  <c r="W19" s="1"/>
  <c r="I18"/>
  <c r="W18" s="1"/>
  <c r="I17"/>
  <c r="W17" s="1"/>
  <c r="I16"/>
  <c r="W16" s="1"/>
  <c r="J13"/>
  <c r="X13" s="1"/>
  <c r="I13"/>
  <c r="W13" s="1"/>
  <c r="E13"/>
  <c r="S13" s="1"/>
  <c r="J12"/>
  <c r="X12" s="1"/>
  <c r="I12"/>
  <c r="W12" s="1"/>
  <c r="E12"/>
  <c r="S12" s="1"/>
  <c r="I11"/>
  <c r="W11" s="1"/>
  <c r="E11"/>
  <c r="S11" s="1"/>
  <c r="E10"/>
  <c r="S10" s="1"/>
  <c r="F9"/>
  <c r="T9" s="1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T19" l="1"/>
  <c r="F15"/>
  <c r="T15" s="1"/>
  <c r="T20"/>
  <c r="W30"/>
  <c r="W20"/>
  <c r="T28"/>
  <c r="G81"/>
  <c r="G79"/>
  <c r="G78"/>
  <c r="G83"/>
  <c r="A27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G80"/>
  <c r="T26"/>
  <c r="T8"/>
  <c r="Y30"/>
  <c r="W9"/>
  <c r="Y31"/>
  <c r="S19"/>
  <c r="T18"/>
  <c r="S18"/>
  <c r="T16"/>
  <c r="E17"/>
  <c r="S17" s="1"/>
  <c r="S31"/>
  <c r="T83" l="1"/>
  <c r="G77"/>
</calcChain>
</file>

<file path=xl/comments1.xml><?xml version="1.0" encoding="utf-8"?>
<comments xmlns="http://schemas.openxmlformats.org/spreadsheetml/2006/main">
  <authors>
    <author>eng4</author>
  </authors>
  <commentList>
    <comment ref="J4" authorId="0">
      <text>
        <r>
          <rPr>
            <b/>
            <sz val="9"/>
            <color indexed="81"/>
            <rFont val="Tahoma"/>
            <family val="2"/>
          </rPr>
          <t>eng4: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imes New Roman"/>
            <family val="1"/>
            <scheme val="major"/>
          </rPr>
          <t>Station-B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1" authorId="0">
      <text>
        <r>
          <rPr>
            <b/>
            <sz val="9"/>
            <color indexed="81"/>
            <rFont val="Tahoma"/>
            <family val="2"/>
          </rPr>
          <t>eng4:</t>
        </r>
        <r>
          <rPr>
            <sz val="9"/>
            <color indexed="81"/>
            <rFont val="Tahoma"/>
            <family val="2"/>
          </rPr>
          <t xml:space="preserve">
Station-B</t>
        </r>
      </text>
    </comment>
    <comment ref="J12" authorId="0">
      <text>
        <r>
          <rPr>
            <b/>
            <sz val="9"/>
            <color indexed="81"/>
            <rFont val="Tahoma"/>
            <family val="2"/>
          </rPr>
          <t>eng4:</t>
        </r>
        <r>
          <rPr>
            <sz val="9"/>
            <color indexed="81"/>
            <rFont val="Tahoma"/>
            <family val="2"/>
          </rPr>
          <t xml:space="preserve">
Station-B</t>
        </r>
      </text>
    </comment>
    <comment ref="J13" authorId="0">
      <text>
        <r>
          <rPr>
            <b/>
            <sz val="9"/>
            <color indexed="81"/>
            <rFont val="Tahoma"/>
            <family val="2"/>
          </rPr>
          <t>eng4:</t>
        </r>
        <r>
          <rPr>
            <sz val="9"/>
            <color indexed="81"/>
            <rFont val="Tahoma"/>
            <family val="2"/>
          </rPr>
          <t xml:space="preserve">
Station_B</t>
        </r>
      </text>
    </comment>
  </commentList>
</comments>
</file>

<file path=xl/comments2.xml><?xml version="1.0" encoding="utf-8"?>
<comments xmlns="http://schemas.openxmlformats.org/spreadsheetml/2006/main">
  <authors>
    <author>eng4</author>
  </authors>
  <commentList>
    <comment ref="Q3" authorId="0">
      <text>
        <r>
          <rPr>
            <b/>
            <sz val="9"/>
            <color indexed="81"/>
            <rFont val="Tahoma"/>
            <family val="2"/>
          </rPr>
          <t>eng4: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<sst xmlns="http://schemas.openxmlformats.org/spreadsheetml/2006/main" count="896" uniqueCount="150">
  <si>
    <t>Station</t>
  </si>
  <si>
    <t>Shapes Tools</t>
  </si>
  <si>
    <t>Punch Body</t>
  </si>
  <si>
    <t>חולץ</t>
  </si>
  <si>
    <t>A</t>
  </si>
  <si>
    <t>Amada</t>
  </si>
  <si>
    <t>Round</t>
  </si>
  <si>
    <t>Rectangle</t>
  </si>
  <si>
    <t>Oval</t>
  </si>
  <si>
    <t>Square</t>
  </si>
  <si>
    <t>Hexagon</t>
  </si>
  <si>
    <t>Mate</t>
  </si>
  <si>
    <t>Sheet</t>
  </si>
  <si>
    <t>Diameter</t>
  </si>
  <si>
    <t>Quantity</t>
  </si>
  <si>
    <t>Comment</t>
  </si>
  <si>
    <t>D-1</t>
  </si>
  <si>
    <t>D-2</t>
  </si>
  <si>
    <t>D-3</t>
  </si>
  <si>
    <t xml:space="preserve">        </t>
  </si>
  <si>
    <t xml:space="preserve">Clearance </t>
  </si>
  <si>
    <t xml:space="preserve">            Clearance-A </t>
  </si>
  <si>
    <t xml:space="preserve">            Clearance-B </t>
  </si>
  <si>
    <t>Clearance</t>
  </si>
  <si>
    <t xml:space="preserve">Clearance-B </t>
  </si>
  <si>
    <t>unit price</t>
  </si>
  <si>
    <t>B</t>
  </si>
  <si>
    <t>DTYP</t>
  </si>
  <si>
    <t>Double-DD</t>
  </si>
  <si>
    <t>Single-D</t>
  </si>
  <si>
    <t>CR</t>
  </si>
  <si>
    <t>Forming1</t>
  </si>
  <si>
    <t>Forming2</t>
  </si>
  <si>
    <t>Forming3</t>
  </si>
  <si>
    <t>`</t>
  </si>
  <si>
    <t xml:space="preserve"> </t>
  </si>
  <si>
    <t>עם נקבה</t>
  </si>
  <si>
    <t>Quad D</t>
  </si>
  <si>
    <t xml:space="preserve">     Clearance </t>
  </si>
  <si>
    <t xml:space="preserve">  Clearance </t>
  </si>
  <si>
    <t>CR-3</t>
  </si>
  <si>
    <t>W-3RC</t>
  </si>
  <si>
    <r>
      <t xml:space="preserve">   </t>
    </r>
    <r>
      <rPr>
        <b/>
        <sz val="18"/>
        <color rgb="FF000000"/>
        <rFont val="Times New Roman"/>
        <family val="1"/>
        <scheme val="major"/>
      </rPr>
      <t xml:space="preserve">Clearance </t>
    </r>
  </si>
  <si>
    <t xml:space="preserve">   Clearance </t>
  </si>
  <si>
    <r>
      <t xml:space="preserve">               Die</t>
    </r>
    <r>
      <rPr>
        <sz val="18"/>
        <color rgb="FF000000"/>
        <rFont val="Times New Roman"/>
        <family val="1"/>
        <scheme val="major"/>
      </rPr>
      <t xml:space="preserve">  </t>
    </r>
  </si>
  <si>
    <t>Station-1</t>
  </si>
  <si>
    <t>Station-2</t>
  </si>
  <si>
    <t>C</t>
  </si>
  <si>
    <t>D</t>
  </si>
  <si>
    <t>Type Stayle</t>
  </si>
  <si>
    <t>Sink</t>
  </si>
  <si>
    <t>Tooling number</t>
  </si>
  <si>
    <t>Screw</t>
  </si>
  <si>
    <t>Hole Size</t>
  </si>
  <si>
    <t>Material,TH</t>
  </si>
  <si>
    <t>(°)</t>
  </si>
  <si>
    <t>Z1</t>
  </si>
  <si>
    <t>M3</t>
  </si>
  <si>
    <t>AL2</t>
  </si>
  <si>
    <t>90°</t>
  </si>
  <si>
    <t>Z2</t>
  </si>
  <si>
    <t>NC4.40</t>
  </si>
  <si>
    <t>82°</t>
  </si>
  <si>
    <t>Z3</t>
  </si>
  <si>
    <t>100°</t>
  </si>
  <si>
    <t>Z4</t>
  </si>
  <si>
    <t>Z5</t>
  </si>
  <si>
    <t>Z6</t>
  </si>
  <si>
    <t>NC6</t>
  </si>
  <si>
    <t>Z7</t>
  </si>
  <si>
    <t>M1.9</t>
  </si>
  <si>
    <t>Z8</t>
  </si>
  <si>
    <t>Z9</t>
  </si>
  <si>
    <t>M4</t>
  </si>
  <si>
    <t>Z10</t>
  </si>
  <si>
    <t>NC8</t>
  </si>
  <si>
    <t>Z11</t>
  </si>
  <si>
    <t>M5</t>
  </si>
  <si>
    <t>Z12</t>
  </si>
  <si>
    <t>AL4</t>
  </si>
  <si>
    <t>Z13</t>
  </si>
  <si>
    <t>M6</t>
  </si>
  <si>
    <t>Z14</t>
  </si>
  <si>
    <t>NC1/4</t>
  </si>
  <si>
    <t>Z15</t>
  </si>
  <si>
    <t>M8</t>
  </si>
  <si>
    <t>Z16</t>
  </si>
  <si>
    <t>AL3</t>
  </si>
  <si>
    <t>Z17</t>
  </si>
  <si>
    <t>Z18</t>
  </si>
  <si>
    <t>Z19</t>
  </si>
  <si>
    <t>Z22</t>
  </si>
  <si>
    <t>Z23</t>
  </si>
  <si>
    <t>Z24</t>
  </si>
  <si>
    <t>Z25</t>
  </si>
  <si>
    <t>Z26</t>
  </si>
  <si>
    <t>Z27</t>
  </si>
  <si>
    <t>60°</t>
  </si>
  <si>
    <t>Z28</t>
  </si>
  <si>
    <t>120°</t>
  </si>
  <si>
    <t>Shapes tools</t>
  </si>
  <si>
    <t>Type</t>
  </si>
  <si>
    <t xml:space="preserve">  Punch Body+ Die</t>
  </si>
  <si>
    <t>knockout</t>
  </si>
  <si>
    <t>bridge</t>
  </si>
  <si>
    <t>CETOOL</t>
  </si>
  <si>
    <t>CR-35</t>
  </si>
  <si>
    <t>Z20</t>
  </si>
  <si>
    <t>Z21</t>
  </si>
  <si>
    <t>Louvre</t>
  </si>
  <si>
    <t>Die</t>
  </si>
  <si>
    <t>Punch ASSY</t>
  </si>
  <si>
    <t>Special Shapes</t>
  </si>
  <si>
    <t>Flat</t>
  </si>
  <si>
    <r>
      <t xml:space="preserve">          Die</t>
    </r>
    <r>
      <rPr>
        <sz val="18"/>
        <color rgb="FF000000"/>
        <rFont val="Times New Roman"/>
        <family val="1"/>
        <scheme val="major"/>
      </rPr>
      <t xml:space="preserve">  </t>
    </r>
  </si>
  <si>
    <t xml:space="preserve">  PRICE</t>
  </si>
  <si>
    <t>SUM</t>
  </si>
  <si>
    <t>Price</t>
  </si>
  <si>
    <t>price</t>
  </si>
  <si>
    <t>Guide asembly</t>
  </si>
  <si>
    <t>Ultraorm1-1/4'' B Station</t>
  </si>
  <si>
    <t>Ultraorm 2'' C Station</t>
  </si>
  <si>
    <t>Ultra</t>
  </si>
  <si>
    <t>Louver</t>
  </si>
  <si>
    <t>special assemblies</t>
  </si>
  <si>
    <t>M08983083</t>
  </si>
  <si>
    <t>Stripper</t>
  </si>
  <si>
    <t>Forming4</t>
  </si>
  <si>
    <t>Tools Type</t>
  </si>
  <si>
    <t>SUM OVAL</t>
  </si>
  <si>
    <t>SUM SQURE</t>
  </si>
  <si>
    <t>SUM RECTANGLE</t>
  </si>
  <si>
    <t>SUM ROUND</t>
  </si>
  <si>
    <t>SPECIAL SHAPES</t>
  </si>
  <si>
    <t>sink</t>
  </si>
  <si>
    <t>SnapLock</t>
  </si>
  <si>
    <t>Emboss</t>
  </si>
  <si>
    <t>Emboss-Oval</t>
  </si>
  <si>
    <t>counterSink</t>
  </si>
  <si>
    <t>Emboss-Rib</t>
  </si>
  <si>
    <t>Extrusion-Tapping</t>
  </si>
  <si>
    <t>Extrusion-Flange Hole</t>
  </si>
  <si>
    <t>R-3</t>
  </si>
  <si>
    <t>CR-10</t>
  </si>
  <si>
    <t>CR-5</t>
  </si>
  <si>
    <t xml:space="preserve">Slug Free </t>
  </si>
  <si>
    <t>Slug Free</t>
  </si>
  <si>
    <t>SUM ($ in buying prices)</t>
  </si>
  <si>
    <t>הבלטות</t>
  </si>
  <si>
    <t>סה"כ</t>
  </si>
</sst>
</file>

<file path=xl/styles.xml><?xml version="1.0" encoding="utf-8"?>
<styleSheet xmlns="http://schemas.openxmlformats.org/spreadsheetml/2006/main">
  <numFmts count="2">
    <numFmt numFmtId="43" formatCode="_ * #,##0.00_ ;_ * \-#,##0.00_ ;_ * &quot;-&quot;??_ ;_ @_ "/>
    <numFmt numFmtId="164" formatCode="_ * #,##0_ ;_ * \-#,##0_ ;_ * &quot;-&quot;??_ ;_ @_ "/>
  </numFmts>
  <fonts count="64">
    <font>
      <sz val="11"/>
      <color theme="1"/>
      <name val="Arial"/>
      <family val="2"/>
      <charset val="177"/>
      <scheme val="minor"/>
    </font>
    <font>
      <sz val="14"/>
      <color theme="1"/>
      <name val="Arial"/>
      <family val="2"/>
      <scheme val="minor"/>
    </font>
    <font>
      <b/>
      <sz val="18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8"/>
      <color rgb="FF000000"/>
      <name val="Times New Roman"/>
      <family val="1"/>
      <scheme val="major"/>
    </font>
    <font>
      <b/>
      <sz val="18"/>
      <color theme="1"/>
      <name val="Arial"/>
      <family val="2"/>
    </font>
    <font>
      <sz val="20"/>
      <color rgb="FF000000"/>
      <name val="Arial"/>
      <family val="2"/>
    </font>
    <font>
      <sz val="20"/>
      <color theme="1"/>
      <name val="Arial"/>
      <family val="2"/>
    </font>
    <font>
      <sz val="11"/>
      <color theme="1"/>
      <name val="Calibri"/>
      <family val="2"/>
    </font>
    <font>
      <sz val="14"/>
      <color theme="1"/>
      <name val="Arial"/>
      <family val="2"/>
      <charset val="177"/>
      <scheme val="minor"/>
    </font>
    <font>
      <b/>
      <sz val="14"/>
      <color theme="1"/>
      <name val="Arial"/>
      <family val="2"/>
      <charset val="177"/>
      <scheme val="minor"/>
    </font>
    <font>
      <b/>
      <sz val="14"/>
      <color theme="1"/>
      <name val="Arial"/>
      <family val="2"/>
    </font>
    <font>
      <b/>
      <sz val="14"/>
      <color rgb="FF000000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6"/>
      <color theme="1"/>
      <name val="Arial"/>
      <family val="2"/>
      <charset val="177"/>
      <scheme val="minor"/>
    </font>
    <font>
      <b/>
      <sz val="16"/>
      <color theme="1"/>
      <name val="Times New Roman"/>
      <family val="1"/>
      <scheme val="major"/>
    </font>
    <font>
      <sz val="16"/>
      <color rgb="FF000000"/>
      <name val="Arial"/>
      <family val="2"/>
    </font>
    <font>
      <sz val="11"/>
      <color rgb="FF000000"/>
      <name val="Arial"/>
      <family val="2"/>
    </font>
    <font>
      <b/>
      <sz val="16"/>
      <color theme="1"/>
      <name val="Arial"/>
      <family val="2"/>
      <charset val="177"/>
      <scheme val="minor"/>
    </font>
    <font>
      <b/>
      <sz val="16"/>
      <color rgb="FF000000"/>
      <name val="Arial"/>
      <family val="2"/>
    </font>
    <font>
      <sz val="14"/>
      <color rgb="FF000000"/>
      <name val="Arial"/>
      <family val="2"/>
      <scheme val="minor"/>
    </font>
    <font>
      <sz val="16"/>
      <color theme="1"/>
      <name val="Calibri"/>
      <family val="2"/>
    </font>
    <font>
      <b/>
      <sz val="16"/>
      <color theme="1"/>
      <name val="Calibri"/>
      <family val="2"/>
    </font>
    <font>
      <sz val="16"/>
      <color theme="1"/>
      <name val="Arial"/>
      <family val="2"/>
    </font>
    <font>
      <b/>
      <sz val="18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color rgb="FF000000"/>
      <name val="Arial"/>
      <family val="2"/>
      <charset val="177"/>
    </font>
    <font>
      <b/>
      <sz val="14"/>
      <color rgb="FF000000"/>
      <name val="Arial"/>
      <family val="2"/>
      <charset val="177"/>
    </font>
    <font>
      <sz val="11"/>
      <color theme="1"/>
      <name val="Times New Roman"/>
      <family val="1"/>
      <scheme val="major"/>
    </font>
    <font>
      <sz val="16"/>
      <color theme="1"/>
      <name val="Times New Roman"/>
      <family val="1"/>
      <scheme val="major"/>
    </font>
    <font>
      <b/>
      <sz val="26"/>
      <color theme="1"/>
      <name val="Times New Roman"/>
      <family val="1"/>
      <scheme val="major"/>
    </font>
    <font>
      <sz val="18"/>
      <color rgb="FF000000"/>
      <name val="Times New Roman"/>
      <family val="1"/>
      <scheme val="major"/>
    </font>
    <font>
      <b/>
      <sz val="14"/>
      <color theme="1"/>
      <name val="Times New Roman"/>
      <family val="1"/>
      <scheme val="major"/>
    </font>
    <font>
      <sz val="14"/>
      <color theme="1"/>
      <name val="Times New Roman"/>
      <family val="1"/>
      <scheme val="major"/>
    </font>
    <font>
      <sz val="18"/>
      <color theme="1"/>
      <name val="Times New Roman"/>
      <family val="1"/>
      <scheme val="major"/>
    </font>
    <font>
      <b/>
      <sz val="18"/>
      <color theme="1"/>
      <name val="Times New Roman"/>
      <family val="1"/>
      <scheme val="major"/>
    </font>
    <font>
      <sz val="14"/>
      <color theme="1"/>
      <name val="Arial"/>
      <family val="2"/>
    </font>
    <font>
      <sz val="14"/>
      <color rgb="FF000000"/>
      <name val="Arial"/>
      <family val="2"/>
    </font>
    <font>
      <b/>
      <sz val="16"/>
      <color theme="1"/>
      <name val="Arial"/>
      <family val="2"/>
      <scheme val="minor"/>
    </font>
    <font>
      <b/>
      <sz val="18"/>
      <color rgb="FF000000"/>
      <name val="Arial"/>
      <family val="2"/>
      <scheme val="minor"/>
    </font>
    <font>
      <sz val="16"/>
      <color theme="1"/>
      <name val="Arial"/>
      <family val="2"/>
      <scheme val="minor"/>
    </font>
    <font>
      <sz val="14"/>
      <color indexed="81"/>
      <name val="Times New Roman"/>
      <family val="1"/>
      <scheme val="major"/>
    </font>
    <font>
      <b/>
      <sz val="20"/>
      <color theme="1"/>
      <name val="Times New Roman"/>
      <family val="1"/>
      <scheme val="major"/>
    </font>
    <font>
      <b/>
      <sz val="20"/>
      <color rgb="FF000000"/>
      <name val="Times New Roman"/>
      <family val="1"/>
      <scheme val="major"/>
    </font>
    <font>
      <b/>
      <sz val="16"/>
      <color rgb="FF000000"/>
      <name val="Arial"/>
      <family val="2"/>
      <scheme val="minor"/>
    </font>
    <font>
      <b/>
      <sz val="16"/>
      <color rgb="FF000000"/>
      <name val="Times New Roman"/>
      <family val="1"/>
      <scheme val="major"/>
    </font>
    <font>
      <b/>
      <sz val="16"/>
      <name val="Arial"/>
      <family val="2"/>
      <scheme val="minor"/>
    </font>
    <font>
      <b/>
      <sz val="16"/>
      <name val="Arial"/>
      <family val="2"/>
    </font>
    <font>
      <b/>
      <sz val="16"/>
      <color rgb="FF000000"/>
      <name val="Calibri"/>
      <family val="2"/>
    </font>
    <font>
      <b/>
      <sz val="20"/>
      <name val="Arial"/>
      <family val="2"/>
    </font>
    <font>
      <b/>
      <sz val="20"/>
      <color theme="1"/>
      <name val="Arial"/>
      <family val="2"/>
    </font>
    <font>
      <sz val="16"/>
      <color rgb="FF000000"/>
      <name val="Arial"/>
      <family val="2"/>
      <scheme val="minor"/>
    </font>
    <font>
      <sz val="14"/>
      <name val="Times New Roman"/>
      <family val="1"/>
      <scheme val="major"/>
    </font>
    <font>
      <b/>
      <sz val="14"/>
      <name val="Times New Roman"/>
      <family val="1"/>
      <scheme val="major"/>
    </font>
    <font>
      <b/>
      <sz val="20"/>
      <color rgb="FF000000"/>
      <name val="Arial"/>
      <family val="2"/>
    </font>
    <font>
      <b/>
      <sz val="20"/>
      <color theme="1"/>
      <name val="Calibri"/>
      <family val="2"/>
    </font>
    <font>
      <b/>
      <sz val="20"/>
      <color rgb="FF000000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16"/>
      <color rgb="FFFF0000"/>
      <name val="Arial"/>
      <family val="2"/>
      <scheme val="minor"/>
    </font>
    <font>
      <b/>
      <sz val="22"/>
      <color rgb="FF000000"/>
      <name val="Times New Roman"/>
      <family val="1"/>
      <scheme val="major"/>
    </font>
    <font>
      <sz val="11"/>
      <color theme="1"/>
      <name val="Arial"/>
      <family val="2"/>
      <charset val="177"/>
      <scheme val="minor"/>
    </font>
    <font>
      <sz val="18"/>
      <color theme="1"/>
      <name val="Arial"/>
      <family val="2"/>
      <charset val="177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</borders>
  <cellStyleXfs count="2">
    <xf numFmtId="0" fontId="0" fillId="0" borderId="0"/>
    <xf numFmtId="43" fontId="62" fillId="0" borderId="0" applyFont="0" applyFill="0" applyBorder="0" applyAlignment="0" applyProtection="0"/>
  </cellStyleXfs>
  <cellXfs count="319">
    <xf numFmtId="0" fontId="0" fillId="0" borderId="0" xfId="0"/>
    <xf numFmtId="0" fontId="2" fillId="0" borderId="0" xfId="0" applyFont="1" applyAlignment="1">
      <alignment vertical="center"/>
    </xf>
    <xf numFmtId="0" fontId="0" fillId="0" borderId="0" xfId="0" applyAlignment="1">
      <alignment wrapText="1"/>
    </xf>
    <xf numFmtId="0" fontId="2" fillId="0" borderId="0" xfId="0" applyFont="1" applyAlignment="1">
      <alignment vertical="top" wrapText="1"/>
    </xf>
    <xf numFmtId="0" fontId="3" fillId="0" borderId="0" xfId="0" applyFont="1" applyAlignment="1">
      <alignment horizontal="right" readingOrder="2"/>
    </xf>
    <xf numFmtId="0" fontId="7" fillId="0" borderId="0" xfId="0" applyFont="1" applyBorder="1" applyAlignment="1">
      <alignment horizontal="center" vertical="center" wrapText="1" readingOrder="2"/>
    </xf>
    <xf numFmtId="0" fontId="7" fillId="0" borderId="0" xfId="0" applyFont="1" applyBorder="1" applyAlignment="1">
      <alignment horizontal="right" vertical="top" wrapText="1" readingOrder="2"/>
    </xf>
    <xf numFmtId="0" fontId="9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 wrapText="1" readingOrder="2"/>
    </xf>
    <xf numFmtId="0" fontId="13" fillId="0" borderId="9" xfId="0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17" fillId="0" borderId="0" xfId="0" applyFont="1" applyBorder="1" applyAlignment="1">
      <alignment horizontal="center" vertical="center" readingOrder="1"/>
    </xf>
    <xf numFmtId="0" fontId="18" fillId="0" borderId="0" xfId="0" applyFont="1" applyBorder="1" applyAlignment="1">
      <alignment horizontal="left" readingOrder="1"/>
    </xf>
    <xf numFmtId="0" fontId="6" fillId="0" borderId="0" xfId="0" applyFont="1" applyBorder="1" applyAlignment="1">
      <alignment horizontal="right" vertical="top" wrapText="1" readingOrder="2"/>
    </xf>
    <xf numFmtId="0" fontId="3" fillId="0" borderId="0" xfId="0" applyFont="1" applyBorder="1" applyAlignment="1">
      <alignment horizontal="center" vertical="center" wrapText="1" readingOrder="2"/>
    </xf>
    <xf numFmtId="0" fontId="19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 readingOrder="1"/>
    </xf>
    <xf numFmtId="0" fontId="21" fillId="0" borderId="11" xfId="0" applyFont="1" applyBorder="1" applyAlignment="1">
      <alignment horizontal="center" vertical="center" readingOrder="1"/>
    </xf>
    <xf numFmtId="0" fontId="21" fillId="0" borderId="11" xfId="0" applyFont="1" applyBorder="1" applyAlignment="1">
      <alignment horizontal="center" vertical="center" wrapText="1" readingOrder="2"/>
    </xf>
    <xf numFmtId="0" fontId="12" fillId="0" borderId="11" xfId="0" applyFont="1" applyBorder="1" applyAlignment="1">
      <alignment horizontal="center" vertical="center" wrapText="1" readingOrder="2"/>
    </xf>
    <xf numFmtId="0" fontId="21" fillId="0" borderId="5" xfId="0" applyFont="1" applyBorder="1" applyAlignment="1">
      <alignment horizontal="center" vertical="center" wrapText="1" readingOrder="2"/>
    </xf>
    <xf numFmtId="0" fontId="21" fillId="0" borderId="5" xfId="0" applyFont="1" applyBorder="1" applyAlignment="1">
      <alignment horizontal="center" vertical="center" readingOrder="1"/>
    </xf>
    <xf numFmtId="0" fontId="13" fillId="0" borderId="11" xfId="0" applyFont="1" applyBorder="1" applyAlignment="1">
      <alignment horizontal="center" vertical="center" wrapText="1" readingOrder="2"/>
    </xf>
    <xf numFmtId="0" fontId="13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 readingOrder="2"/>
    </xf>
    <xf numFmtId="0" fontId="15" fillId="0" borderId="0" xfId="0" applyFont="1" applyBorder="1" applyAlignment="1">
      <alignment horizontal="center" vertical="center"/>
    </xf>
    <xf numFmtId="0" fontId="14" fillId="0" borderId="0" xfId="0" applyFont="1" applyBorder="1"/>
    <xf numFmtId="0" fontId="0" fillId="0" borderId="0" xfId="0" applyFont="1" applyBorder="1"/>
    <xf numFmtId="0" fontId="15" fillId="0" borderId="0" xfId="0" applyFont="1" applyBorder="1" applyAlignment="1">
      <alignment horizontal="center"/>
    </xf>
    <xf numFmtId="0" fontId="22" fillId="0" borderId="0" xfId="0" applyFont="1" applyBorder="1" applyAlignment="1">
      <alignment horizontal="center" vertical="center"/>
    </xf>
    <xf numFmtId="0" fontId="8" fillId="0" borderId="0" xfId="0" applyFont="1" applyBorder="1"/>
    <xf numFmtId="0" fontId="8" fillId="0" borderId="0" xfId="0" applyFont="1" applyBorder="1" applyAlignment="1">
      <alignment vertical="top"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readingOrder="2"/>
    </xf>
    <xf numFmtId="0" fontId="25" fillId="2" borderId="6" xfId="0" applyFont="1" applyFill="1" applyBorder="1" applyAlignment="1">
      <alignment horizontal="center"/>
    </xf>
    <xf numFmtId="0" fontId="20" fillId="0" borderId="0" xfId="0" applyFont="1" applyBorder="1" applyAlignment="1">
      <alignment horizontal="center" vertical="center" wrapText="1" readingOrder="2"/>
    </xf>
    <xf numFmtId="0" fontId="28" fillId="0" borderId="5" xfId="0" applyFont="1" applyBorder="1" applyAlignment="1">
      <alignment horizontal="center" vertical="center" readingOrder="1"/>
    </xf>
    <xf numFmtId="0" fontId="28" fillId="0" borderId="5" xfId="0" applyFont="1" applyBorder="1" applyAlignment="1">
      <alignment horizontal="center" vertical="center" wrapText="1" readingOrder="2"/>
    </xf>
    <xf numFmtId="0" fontId="29" fillId="0" borderId="5" xfId="0" applyFont="1" applyBorder="1" applyAlignment="1">
      <alignment horizontal="center" vertical="center" wrapText="1" readingOrder="2"/>
    </xf>
    <xf numFmtId="0" fontId="30" fillId="0" borderId="0" xfId="0" applyFont="1"/>
    <xf numFmtId="0" fontId="28" fillId="0" borderId="7" xfId="0" applyFont="1" applyBorder="1" applyAlignment="1">
      <alignment horizontal="center" vertical="center" readingOrder="1"/>
    </xf>
    <xf numFmtId="0" fontId="28" fillId="0" borderId="11" xfId="0" applyFont="1" applyBorder="1" applyAlignment="1">
      <alignment horizontal="center" vertical="center" readingOrder="1"/>
    </xf>
    <xf numFmtId="0" fontId="28" fillId="0" borderId="11" xfId="0" applyFont="1" applyBorder="1" applyAlignment="1">
      <alignment horizontal="center" vertical="center" wrapText="1" readingOrder="2"/>
    </xf>
    <xf numFmtId="0" fontId="29" fillId="0" borderId="11" xfId="0" applyFont="1" applyBorder="1" applyAlignment="1">
      <alignment horizontal="center" vertical="center" wrapText="1" readingOrder="2"/>
    </xf>
    <xf numFmtId="0" fontId="30" fillId="3" borderId="2" xfId="0" applyFont="1" applyFill="1" applyBorder="1"/>
    <xf numFmtId="0" fontId="30" fillId="3" borderId="3" xfId="0" applyFont="1" applyFill="1" applyBorder="1"/>
    <xf numFmtId="0" fontId="30" fillId="3" borderId="4" xfId="0" applyFont="1" applyFill="1" applyBorder="1"/>
    <xf numFmtId="0" fontId="30" fillId="0" borderId="2" xfId="0" applyFont="1" applyBorder="1"/>
    <xf numFmtId="0" fontId="32" fillId="0" borderId="3" xfId="0" applyFont="1" applyBorder="1" applyAlignment="1">
      <alignment horizontal="center" vertical="center"/>
    </xf>
    <xf numFmtId="0" fontId="30" fillId="0" borderId="3" xfId="0" applyFont="1" applyBorder="1"/>
    <xf numFmtId="0" fontId="30" fillId="0" borderId="4" xfId="0" applyFont="1" applyBorder="1"/>
    <xf numFmtId="0" fontId="30" fillId="2" borderId="2" xfId="0" applyFont="1" applyFill="1" applyBorder="1"/>
    <xf numFmtId="0" fontId="32" fillId="2" borderId="3" xfId="0" applyFont="1" applyFill="1" applyBorder="1" applyAlignment="1">
      <alignment horizontal="center" vertical="center"/>
    </xf>
    <xf numFmtId="0" fontId="30" fillId="2" borderId="3" xfId="0" applyFont="1" applyFill="1" applyBorder="1"/>
    <xf numFmtId="0" fontId="30" fillId="2" borderId="4" xfId="0" applyFont="1" applyFill="1" applyBorder="1"/>
    <xf numFmtId="0" fontId="4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 readingOrder="2"/>
    </xf>
    <xf numFmtId="0" fontId="4" fillId="2" borderId="6" xfId="0" applyFont="1" applyFill="1" applyBorder="1" applyAlignment="1">
      <alignment horizontal="center" vertical="center" wrapText="1" readingOrder="2"/>
    </xf>
    <xf numFmtId="0" fontId="4" fillId="2" borderId="6" xfId="0" applyFont="1" applyFill="1" applyBorder="1" applyAlignment="1">
      <alignment horizontal="center"/>
    </xf>
    <xf numFmtId="0" fontId="36" fillId="0" borderId="0" xfId="0" applyFont="1"/>
    <xf numFmtId="0" fontId="36" fillId="2" borderId="9" xfId="0" applyFont="1" applyFill="1" applyBorder="1"/>
    <xf numFmtId="0" fontId="36" fillId="2" borderId="6" xfId="0" applyFont="1" applyFill="1" applyBorder="1"/>
    <xf numFmtId="0" fontId="36" fillId="2" borderId="6" xfId="0" applyFont="1" applyFill="1" applyBorder="1" applyAlignment="1">
      <alignment horizontal="center" vertical="center"/>
    </xf>
    <xf numFmtId="0" fontId="37" fillId="2" borderId="6" xfId="0" applyFont="1" applyFill="1" applyBorder="1"/>
    <xf numFmtId="0" fontId="36" fillId="2" borderId="10" xfId="0" applyFont="1" applyFill="1" applyBorder="1"/>
    <xf numFmtId="0" fontId="37" fillId="2" borderId="5" xfId="0" applyFont="1" applyFill="1" applyBorder="1" applyAlignment="1">
      <alignment vertical="center"/>
    </xf>
    <xf numFmtId="0" fontId="4" fillId="2" borderId="5" xfId="0" applyFont="1" applyFill="1" applyBorder="1" applyAlignment="1">
      <alignment horizontal="center" vertical="center" readingOrder="2"/>
    </xf>
    <xf numFmtId="0" fontId="4" fillId="2" borderId="9" xfId="0" applyFont="1" applyFill="1" applyBorder="1" applyAlignment="1">
      <alignment horizontal="center" vertical="center" readingOrder="2"/>
    </xf>
    <xf numFmtId="0" fontId="4" fillId="2" borderId="9" xfId="0" applyFont="1" applyFill="1" applyBorder="1" applyAlignment="1">
      <alignment horizontal="center" vertical="center" wrapText="1" readingOrder="2"/>
    </xf>
    <xf numFmtId="0" fontId="37" fillId="2" borderId="5" xfId="0" applyFont="1" applyFill="1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2" borderId="9" xfId="0" applyFont="1" applyFill="1" applyBorder="1" applyAlignment="1">
      <alignment vertical="center"/>
    </xf>
    <xf numFmtId="0" fontId="36" fillId="2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horizontal="center" vertical="center"/>
    </xf>
    <xf numFmtId="0" fontId="37" fillId="2" borderId="6" xfId="0" applyFont="1" applyFill="1" applyBorder="1" applyAlignment="1">
      <alignment vertical="center"/>
    </xf>
    <xf numFmtId="0" fontId="36" fillId="2" borderId="10" xfId="0" applyFont="1" applyFill="1" applyBorder="1" applyAlignment="1">
      <alignment vertical="center"/>
    </xf>
    <xf numFmtId="0" fontId="36" fillId="0" borderId="0" xfId="0" applyFont="1" applyAlignment="1">
      <alignment horizontal="center" vertical="center"/>
    </xf>
    <xf numFmtId="0" fontId="36" fillId="2" borderId="9" xfId="0" applyFont="1" applyFill="1" applyBorder="1" applyAlignment="1">
      <alignment horizontal="center" vertical="center"/>
    </xf>
    <xf numFmtId="0" fontId="37" fillId="2" borderId="6" xfId="0" applyFont="1" applyFill="1" applyBorder="1" applyAlignment="1">
      <alignment horizontal="center" vertical="center"/>
    </xf>
    <xf numFmtId="0" fontId="36" fillId="2" borderId="10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/>
    </xf>
    <xf numFmtId="0" fontId="36" fillId="3" borderId="10" xfId="0" applyFont="1" applyFill="1" applyBorder="1" applyAlignment="1">
      <alignment horizontal="center" vertical="top" wrapText="1" readingOrder="2"/>
    </xf>
    <xf numFmtId="0" fontId="4" fillId="3" borderId="9" xfId="0" applyFont="1" applyFill="1" applyBorder="1" applyAlignment="1">
      <alignment horizontal="center" vertical="center" wrapText="1" readingOrder="2"/>
    </xf>
    <xf numFmtId="0" fontId="4" fillId="3" borderId="5" xfId="0" applyFont="1" applyFill="1" applyBorder="1" applyAlignment="1">
      <alignment horizontal="center" vertical="center" wrapText="1" readingOrder="2"/>
    </xf>
    <xf numFmtId="0" fontId="39" fillId="0" borderId="5" xfId="0" applyFont="1" applyBorder="1" applyAlignment="1">
      <alignment horizontal="center" vertical="center" readingOrder="1"/>
    </xf>
    <xf numFmtId="0" fontId="39" fillId="0" borderId="5" xfId="0" applyFont="1" applyBorder="1" applyAlignment="1">
      <alignment horizontal="center" vertical="center" wrapText="1" readingOrder="2"/>
    </xf>
    <xf numFmtId="0" fontId="38" fillId="0" borderId="5" xfId="0" applyFont="1" applyBorder="1" applyAlignment="1">
      <alignment horizontal="center" vertical="center" wrapText="1" readingOrder="2"/>
    </xf>
    <xf numFmtId="0" fontId="4" fillId="2" borderId="5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39" fillId="0" borderId="7" xfId="0" applyFont="1" applyBorder="1" applyAlignment="1">
      <alignment horizontal="center" vertical="center" readingOrder="1"/>
    </xf>
    <xf numFmtId="0" fontId="39" fillId="0" borderId="11" xfId="0" applyFont="1" applyBorder="1" applyAlignment="1">
      <alignment horizontal="center" vertical="center" readingOrder="1"/>
    </xf>
    <xf numFmtId="0" fontId="39" fillId="0" borderId="11" xfId="0" applyFont="1" applyBorder="1" applyAlignment="1">
      <alignment horizontal="center" vertical="center" wrapText="1" readingOrder="2"/>
    </xf>
    <xf numFmtId="0" fontId="13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9" fillId="0" borderId="9" xfId="0" applyFont="1" applyBorder="1" applyAlignment="1">
      <alignment horizontal="center" vertical="center" wrapText="1" readingOrder="2"/>
    </xf>
    <xf numFmtId="0" fontId="1" fillId="0" borderId="11" xfId="0" applyFont="1" applyBorder="1" applyAlignment="1">
      <alignment horizontal="center" vertical="center" wrapText="1" readingOrder="2"/>
    </xf>
    <xf numFmtId="0" fontId="20" fillId="0" borderId="0" xfId="0" applyFont="1" applyBorder="1" applyAlignment="1">
      <alignment horizontal="center" vertical="top" wrapText="1" readingOrder="2"/>
    </xf>
    <xf numFmtId="0" fontId="25" fillId="2" borderId="6" xfId="0" applyFont="1" applyFill="1" applyBorder="1" applyAlignment="1">
      <alignment horizontal="center" vertical="center"/>
    </xf>
    <xf numFmtId="0" fontId="28" fillId="0" borderId="9" xfId="0" applyFont="1" applyBorder="1" applyAlignment="1">
      <alignment horizontal="center" vertical="center" wrapText="1" readingOrder="2"/>
    </xf>
    <xf numFmtId="0" fontId="0" fillId="2" borderId="6" xfId="0" applyFill="1" applyBorder="1"/>
    <xf numFmtId="0" fontId="0" fillId="0" borderId="5" xfId="0" applyBorder="1" applyAlignment="1">
      <alignment horizontal="center" vertical="center"/>
    </xf>
    <xf numFmtId="0" fontId="17" fillId="0" borderId="7" xfId="0" applyFont="1" applyBorder="1" applyAlignment="1">
      <alignment horizontal="center" vertical="center" readingOrder="1"/>
    </xf>
    <xf numFmtId="0" fontId="17" fillId="0" borderId="11" xfId="0" applyFont="1" applyBorder="1" applyAlignment="1">
      <alignment horizontal="center" vertical="center" readingOrder="1"/>
    </xf>
    <xf numFmtId="0" fontId="18" fillId="0" borderId="11" xfId="0" applyFont="1" applyBorder="1" applyAlignment="1">
      <alignment horizontal="center" vertical="center" readingOrder="1"/>
    </xf>
    <xf numFmtId="0" fontId="6" fillId="0" borderId="11" xfId="0" applyFont="1" applyBorder="1" applyAlignment="1">
      <alignment horizontal="center" vertical="center" wrapText="1" readingOrder="2"/>
    </xf>
    <xf numFmtId="0" fontId="0" fillId="0" borderId="5" xfId="0" applyBorder="1"/>
    <xf numFmtId="0" fontId="40" fillId="0" borderId="5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 wrapText="1" readingOrder="2"/>
    </xf>
    <xf numFmtId="0" fontId="19" fillId="0" borderId="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 readingOrder="2"/>
    </xf>
    <xf numFmtId="0" fontId="4" fillId="2" borderId="5" xfId="0" applyFont="1" applyFill="1" applyBorder="1" applyAlignment="1">
      <alignment horizontal="center" wrapText="1" readingOrder="2"/>
    </xf>
    <xf numFmtId="0" fontId="4" fillId="2" borderId="6" xfId="0" applyFont="1" applyFill="1" applyBorder="1" applyAlignment="1">
      <alignment horizontal="center" wrapText="1" readingOrder="2"/>
    </xf>
    <xf numFmtId="0" fontId="5" fillId="0" borderId="0" xfId="0" applyFont="1" applyFill="1" applyBorder="1" applyAlignment="1">
      <alignment horizontal="center" vertical="center" wrapText="1" readingOrder="2"/>
    </xf>
    <xf numFmtId="4" fontId="4" fillId="2" borderId="5" xfId="0" applyNumberFormat="1" applyFont="1" applyFill="1" applyBorder="1" applyAlignment="1">
      <alignment horizontal="center" vertical="center" wrapText="1" readingOrder="1"/>
    </xf>
    <xf numFmtId="4" fontId="0" fillId="0" borderId="0" xfId="0" applyNumberFormat="1" applyAlignment="1">
      <alignment horizontal="center" wrapText="1" readingOrder="1"/>
    </xf>
    <xf numFmtId="4" fontId="0" fillId="0" borderId="0" xfId="0" applyNumberFormat="1" applyAlignment="1">
      <alignment horizontal="center" readingOrder="1"/>
    </xf>
    <xf numFmtId="0" fontId="13" fillId="0" borderId="8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readingOrder="1"/>
    </xf>
    <xf numFmtId="0" fontId="12" fillId="0" borderId="5" xfId="0" applyFont="1" applyBorder="1" applyAlignment="1">
      <alignment horizontal="center" vertical="center" wrapText="1" readingOrder="2"/>
    </xf>
    <xf numFmtId="0" fontId="41" fillId="0" borderId="0" xfId="0" applyFont="1"/>
    <xf numFmtId="0" fontId="20" fillId="0" borderId="7" xfId="0" applyFont="1" applyBorder="1" applyAlignment="1">
      <alignment horizontal="center" vertical="center" wrapText="1" readingOrder="2"/>
    </xf>
    <xf numFmtId="0" fontId="20" fillId="0" borderId="8" xfId="0" applyFont="1" applyBorder="1" applyAlignment="1">
      <alignment horizontal="center" vertical="center" wrapText="1" readingOrder="2"/>
    </xf>
    <xf numFmtId="0" fontId="23" fillId="0" borderId="7" xfId="0" applyFont="1" applyBorder="1" applyAlignment="1">
      <alignment horizontal="center" vertical="center" wrapText="1"/>
    </xf>
    <xf numFmtId="0" fontId="40" fillId="0" borderId="5" xfId="0" applyFont="1" applyFill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0" fillId="0" borderId="0" xfId="0" applyFill="1" applyBorder="1"/>
    <xf numFmtId="0" fontId="3" fillId="0" borderId="5" xfId="0" applyFont="1" applyBorder="1" applyAlignment="1">
      <alignment horizontal="center" vertical="center" readingOrder="2"/>
    </xf>
    <xf numFmtId="0" fontId="19" fillId="0" borderId="9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 readingOrder="1"/>
    </xf>
    <xf numFmtId="0" fontId="20" fillId="0" borderId="5" xfId="0" applyFont="1" applyBorder="1" applyAlignment="1">
      <alignment horizontal="center" vertical="center" wrapText="1" readingOrder="2"/>
    </xf>
    <xf numFmtId="0" fontId="44" fillId="2" borderId="5" xfId="0" applyFont="1" applyFill="1" applyBorder="1" applyAlignment="1">
      <alignment horizontal="center" vertical="center" wrapText="1" readingOrder="2"/>
    </xf>
    <xf numFmtId="0" fontId="44" fillId="2" borderId="5" xfId="0" applyFont="1" applyFill="1" applyBorder="1" applyAlignment="1">
      <alignment horizontal="center" vertical="center"/>
    </xf>
    <xf numFmtId="0" fontId="45" fillId="2" borderId="5" xfId="0" applyFont="1" applyFill="1" applyBorder="1" applyAlignment="1">
      <alignment horizontal="center" vertical="center" readingOrder="2"/>
    </xf>
    <xf numFmtId="0" fontId="45" fillId="2" borderId="5" xfId="0" applyFont="1" applyFill="1" applyBorder="1" applyAlignment="1">
      <alignment horizontal="center" vertical="center" wrapText="1" readingOrder="2"/>
    </xf>
    <xf numFmtId="0" fontId="45" fillId="2" borderId="6" xfId="0" applyFont="1" applyFill="1" applyBorder="1" applyAlignment="1">
      <alignment horizontal="center" vertical="center" wrapText="1" readingOrder="2"/>
    </xf>
    <xf numFmtId="0" fontId="4" fillId="0" borderId="0" xfId="0" applyFont="1" applyBorder="1" applyAlignment="1">
      <alignment horizontal="center" wrapText="1" readingOrder="2"/>
    </xf>
    <xf numFmtId="0" fontId="44" fillId="0" borderId="5" xfId="0" applyFont="1" applyBorder="1" applyAlignment="1">
      <alignment horizontal="center" vertical="center" wrapText="1" readingOrder="2"/>
    </xf>
    <xf numFmtId="0" fontId="16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 readingOrder="2"/>
    </xf>
    <xf numFmtId="0" fontId="30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 wrapText="1" readingOrder="2"/>
    </xf>
    <xf numFmtId="17" fontId="16" fillId="0" borderId="5" xfId="0" applyNumberFormat="1" applyFont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46" fillId="0" borderId="0" xfId="0" applyFont="1" applyBorder="1"/>
    <xf numFmtId="0" fontId="16" fillId="0" borderId="0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 readingOrder="2"/>
    </xf>
    <xf numFmtId="0" fontId="41" fillId="0" borderId="0" xfId="0" applyFont="1" applyBorder="1"/>
    <xf numFmtId="0" fontId="41" fillId="2" borderId="5" xfId="0" applyFont="1" applyFill="1" applyBorder="1" applyAlignment="1">
      <alignment horizontal="center" vertical="center"/>
    </xf>
    <xf numFmtId="0" fontId="46" fillId="0" borderId="5" xfId="0" applyFont="1" applyBorder="1" applyAlignment="1">
      <alignment horizontal="center" vertical="center"/>
    </xf>
    <xf numFmtId="0" fontId="48" fillId="0" borderId="5" xfId="0" applyFont="1" applyBorder="1" applyAlignment="1">
      <alignment horizontal="center" vertical="center"/>
    </xf>
    <xf numFmtId="0" fontId="49" fillId="0" borderId="5" xfId="0" applyFont="1" applyBorder="1" applyAlignment="1">
      <alignment horizontal="center" vertical="center" wrapText="1" readingOrder="2"/>
    </xf>
    <xf numFmtId="0" fontId="3" fillId="0" borderId="5" xfId="0" applyFont="1" applyBorder="1" applyAlignment="1">
      <alignment horizontal="center" vertical="center" wrapText="1" readingOrder="2"/>
    </xf>
    <xf numFmtId="0" fontId="50" fillId="0" borderId="5" xfId="0" applyFont="1" applyBorder="1" applyAlignment="1">
      <alignment horizontal="center"/>
    </xf>
    <xf numFmtId="0" fontId="46" fillId="0" borderId="5" xfId="0" applyFont="1" applyBorder="1" applyAlignment="1">
      <alignment horizontal="center" vertical="center" wrapText="1" readingOrder="2"/>
    </xf>
    <xf numFmtId="0" fontId="4" fillId="2" borderId="9" xfId="0" applyFont="1" applyFill="1" applyBorder="1" applyAlignment="1">
      <alignment horizontal="center" wrapText="1" readingOrder="2"/>
    </xf>
    <xf numFmtId="0" fontId="4" fillId="2" borderId="10" xfId="0" applyFont="1" applyFill="1" applyBorder="1" applyAlignment="1">
      <alignment horizontal="center" wrapText="1" readingOrder="2"/>
    </xf>
    <xf numFmtId="0" fontId="40" fillId="0" borderId="9" xfId="0" applyFont="1" applyBorder="1" applyAlignment="1">
      <alignment horizontal="center" vertical="center"/>
    </xf>
    <xf numFmtId="0" fontId="0" fillId="2" borderId="10" xfId="0" applyFill="1" applyBorder="1"/>
    <xf numFmtId="0" fontId="46" fillId="0" borderId="7" xfId="0" applyFont="1" applyBorder="1" applyAlignment="1">
      <alignment horizontal="center" vertical="center" readingOrder="1"/>
    </xf>
    <xf numFmtId="0" fontId="46" fillId="0" borderId="11" xfId="0" applyFont="1" applyBorder="1" applyAlignment="1">
      <alignment horizontal="center" vertical="center" readingOrder="1"/>
    </xf>
    <xf numFmtId="0" fontId="46" fillId="0" borderId="11" xfId="0" applyFont="1" applyBorder="1" applyAlignment="1">
      <alignment horizontal="center" vertical="center" wrapText="1" readingOrder="2"/>
    </xf>
    <xf numFmtId="0" fontId="20" fillId="0" borderId="7" xfId="0" applyFont="1" applyBorder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 readingOrder="1"/>
    </xf>
    <xf numFmtId="0" fontId="6" fillId="0" borderId="11" xfId="0" applyFont="1" applyBorder="1" applyAlignment="1">
      <alignment horizontal="right" vertical="center" wrapText="1" readingOrder="2"/>
    </xf>
    <xf numFmtId="0" fontId="6" fillId="0" borderId="5" xfId="0" applyFont="1" applyBorder="1" applyAlignment="1">
      <alignment horizontal="right" vertical="center" wrapText="1" readingOrder="2"/>
    </xf>
    <xf numFmtId="0" fontId="25" fillId="4" borderId="0" xfId="0" applyFont="1" applyFill="1" applyBorder="1" applyAlignment="1">
      <alignment horizontal="center"/>
    </xf>
    <xf numFmtId="0" fontId="20" fillId="0" borderId="11" xfId="0" applyFont="1" applyBorder="1" applyAlignment="1">
      <alignment horizontal="left" vertical="center" readingOrder="1"/>
    </xf>
    <xf numFmtId="0" fontId="20" fillId="0" borderId="11" xfId="0" applyFont="1" applyBorder="1" applyAlignment="1">
      <alignment horizontal="right" vertical="center" wrapText="1" readingOrder="2"/>
    </xf>
    <xf numFmtId="0" fontId="20" fillId="0" borderId="11" xfId="0" applyFont="1" applyBorder="1" applyAlignment="1">
      <alignment horizontal="left" readingOrder="1"/>
    </xf>
    <xf numFmtId="0" fontId="20" fillId="0" borderId="11" xfId="0" applyFont="1" applyBorder="1" applyAlignment="1">
      <alignment horizontal="right" vertical="top" wrapText="1" readingOrder="2"/>
    </xf>
    <xf numFmtId="0" fontId="40" fillId="0" borderId="5" xfId="0" applyFont="1" applyBorder="1" applyAlignment="1">
      <alignment horizontal="center"/>
    </xf>
    <xf numFmtId="0" fontId="20" fillId="0" borderId="7" xfId="0" applyFont="1" applyBorder="1" applyAlignment="1">
      <alignment horizontal="right" vertical="top" wrapText="1" readingOrder="2"/>
    </xf>
    <xf numFmtId="0" fontId="36" fillId="2" borderId="5" xfId="0" applyFont="1" applyFill="1" applyBorder="1" applyAlignment="1">
      <alignment horizontal="center" vertical="center"/>
    </xf>
    <xf numFmtId="0" fontId="47" fillId="2" borderId="5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47" fillId="2" borderId="5" xfId="0" applyFont="1" applyFill="1" applyBorder="1" applyAlignment="1">
      <alignment horizontal="center" vertical="center" readingOrder="2"/>
    </xf>
    <xf numFmtId="0" fontId="4" fillId="2" borderId="5" xfId="0" applyFont="1" applyFill="1" applyBorder="1" applyAlignment="1">
      <alignment horizontal="center" vertical="center"/>
    </xf>
    <xf numFmtId="0" fontId="51" fillId="0" borderId="5" xfId="0" applyFont="1" applyBorder="1" applyAlignment="1">
      <alignment horizontal="center" vertical="center" wrapText="1" readingOrder="2"/>
    </xf>
    <xf numFmtId="0" fontId="52" fillId="0" borderId="5" xfId="0" applyFont="1" applyBorder="1" applyAlignment="1">
      <alignment horizontal="center" vertical="center" wrapText="1" readingOrder="2"/>
    </xf>
    <xf numFmtId="0" fontId="46" fillId="0" borderId="0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 wrapText="1" readingOrder="2"/>
    </xf>
    <xf numFmtId="0" fontId="40" fillId="0" borderId="0" xfId="0" applyFont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50" fillId="0" borderId="0" xfId="0" applyFont="1" applyBorder="1" applyAlignment="1">
      <alignment horizontal="center"/>
    </xf>
    <xf numFmtId="0" fontId="14" fillId="0" borderId="0" xfId="0" applyFont="1"/>
    <xf numFmtId="0" fontId="37" fillId="0" borderId="0" xfId="0" applyFont="1" applyAlignment="1">
      <alignment horizontal="center" vertical="center"/>
    </xf>
    <xf numFmtId="0" fontId="37" fillId="2" borderId="9" xfId="0" applyFont="1" applyFill="1" applyBorder="1" applyAlignment="1">
      <alignment horizontal="center" vertical="center"/>
    </xf>
    <xf numFmtId="0" fontId="37" fillId="2" borderId="10" xfId="0" applyFont="1" applyFill="1" applyBorder="1" applyAlignment="1">
      <alignment horizontal="center" vertical="center"/>
    </xf>
    <xf numFmtId="0" fontId="47" fillId="2" borderId="6" xfId="0" applyFont="1" applyFill="1" applyBorder="1" applyAlignment="1">
      <alignment horizontal="center" vertical="center" wrapText="1" readingOrder="2"/>
    </xf>
    <xf numFmtId="0" fontId="47" fillId="2" borderId="9" xfId="0" applyFont="1" applyFill="1" applyBorder="1" applyAlignment="1">
      <alignment horizontal="center" vertical="center" readingOrder="2"/>
    </xf>
    <xf numFmtId="0" fontId="47" fillId="2" borderId="9" xfId="0" applyFont="1" applyFill="1" applyBorder="1" applyAlignment="1">
      <alignment horizontal="center" vertical="top" wrapText="1" readingOrder="2"/>
    </xf>
    <xf numFmtId="0" fontId="47" fillId="2" borderId="5" xfId="0" applyFont="1" applyFill="1" applyBorder="1" applyAlignment="1">
      <alignment horizontal="center" wrapText="1" readingOrder="2"/>
    </xf>
    <xf numFmtId="0" fontId="47" fillId="2" borderId="5" xfId="0" applyFont="1" applyFill="1" applyBorder="1" applyAlignment="1">
      <alignment horizontal="center" vertical="top" wrapText="1" readingOrder="2"/>
    </xf>
    <xf numFmtId="0" fontId="20" fillId="0" borderId="5" xfId="0" applyFont="1" applyBorder="1" applyAlignment="1">
      <alignment horizontal="right" vertical="top" wrapText="1" readingOrder="2"/>
    </xf>
    <xf numFmtId="0" fontId="42" fillId="0" borderId="5" xfId="0" applyFont="1" applyBorder="1" applyAlignment="1">
      <alignment horizontal="center" vertical="center" wrapText="1"/>
    </xf>
    <xf numFmtId="0" fontId="53" fillId="0" borderId="5" xfId="0" applyFont="1" applyBorder="1" applyAlignment="1">
      <alignment horizontal="center" vertical="center" wrapText="1" readingOrder="2"/>
    </xf>
    <xf numFmtId="0" fontId="40" fillId="0" borderId="7" xfId="0" applyFont="1" applyBorder="1" applyAlignment="1">
      <alignment horizontal="center" vertical="center"/>
    </xf>
    <xf numFmtId="0" fontId="40" fillId="0" borderId="7" xfId="0" applyFont="1" applyBorder="1"/>
    <xf numFmtId="0" fontId="40" fillId="0" borderId="7" xfId="0" applyFont="1" applyBorder="1" applyAlignment="1">
      <alignment horizontal="center"/>
    </xf>
    <xf numFmtId="0" fontId="40" fillId="0" borderId="7" xfId="0" applyFont="1" applyBorder="1" applyAlignment="1">
      <alignment horizontal="center" vertical="center" wrapText="1"/>
    </xf>
    <xf numFmtId="0" fontId="46" fillId="0" borderId="7" xfId="0" applyFont="1" applyBorder="1" applyAlignment="1">
      <alignment horizontal="center" vertical="center" wrapText="1" readingOrder="2"/>
    </xf>
    <xf numFmtId="0" fontId="46" fillId="0" borderId="7" xfId="0" applyFont="1" applyBorder="1" applyAlignment="1">
      <alignment horizontal="center" wrapText="1" readingOrder="2"/>
    </xf>
    <xf numFmtId="0" fontId="40" fillId="0" borderId="5" xfId="0" applyFont="1" applyBorder="1" applyAlignment="1">
      <alignment horizontal="center" vertical="center" wrapText="1"/>
    </xf>
    <xf numFmtId="0" fontId="46" fillId="0" borderId="9" xfId="0" applyFont="1" applyBorder="1" applyAlignment="1">
      <alignment horizontal="center" vertical="center" wrapText="1" readingOrder="2"/>
    </xf>
    <xf numFmtId="0" fontId="40" fillId="0" borderId="11" xfId="0" applyFont="1" applyBorder="1" applyAlignment="1">
      <alignment horizontal="center" vertical="center" wrapText="1" readingOrder="2"/>
    </xf>
    <xf numFmtId="0" fontId="40" fillId="0" borderId="11" xfId="0" applyFont="1" applyBorder="1" applyAlignment="1">
      <alignment horizontal="center" vertical="center" wrapText="1"/>
    </xf>
    <xf numFmtId="0" fontId="40" fillId="0" borderId="5" xfId="0" applyFont="1" applyBorder="1" applyAlignment="1">
      <alignment horizontal="center" vertical="center" wrapText="1" readingOrder="2"/>
    </xf>
    <xf numFmtId="0" fontId="46" fillId="0" borderId="5" xfId="0" applyFont="1" applyBorder="1" applyAlignment="1">
      <alignment horizontal="center" vertical="center" readingOrder="1"/>
    </xf>
    <xf numFmtId="0" fontId="40" fillId="0" borderId="11" xfId="0" applyFont="1" applyBorder="1" applyAlignment="1">
      <alignment horizontal="center" vertical="center"/>
    </xf>
    <xf numFmtId="0" fontId="40" fillId="0" borderId="5" xfId="0" applyFont="1" applyBorder="1" applyAlignment="1">
      <alignment horizontal="center" vertical="center" readingOrder="2"/>
    </xf>
    <xf numFmtId="0" fontId="40" fillId="0" borderId="9" xfId="0" applyFont="1" applyBorder="1" applyAlignment="1">
      <alignment horizontal="center" vertical="center" wrapText="1"/>
    </xf>
    <xf numFmtId="0" fontId="53" fillId="0" borderId="5" xfId="0" applyFont="1" applyFill="1" applyBorder="1" applyAlignment="1">
      <alignment horizontal="center" vertical="center" wrapText="1" readingOrder="2"/>
    </xf>
    <xf numFmtId="0" fontId="40" fillId="0" borderId="5" xfId="0" applyFont="1" applyBorder="1"/>
    <xf numFmtId="0" fontId="36" fillId="2" borderId="13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 readingOrder="2"/>
    </xf>
    <xf numFmtId="0" fontId="47" fillId="0" borderId="5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0" fontId="30" fillId="0" borderId="0" xfId="0" applyFont="1" applyBorder="1"/>
    <xf numFmtId="0" fontId="30" fillId="2" borderId="0" xfId="0" applyFont="1" applyFill="1" applyBorder="1"/>
    <xf numFmtId="0" fontId="30" fillId="3" borderId="0" xfId="0" applyFont="1" applyFill="1" applyBorder="1"/>
    <xf numFmtId="0" fontId="32" fillId="3" borderId="3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 readingOrder="2"/>
    </xf>
    <xf numFmtId="0" fontId="32" fillId="4" borderId="3" xfId="0" applyFont="1" applyFill="1" applyBorder="1" applyAlignment="1">
      <alignment horizontal="center" vertical="center"/>
    </xf>
    <xf numFmtId="0" fontId="39" fillId="0" borderId="7" xfId="0" applyFont="1" applyBorder="1" applyAlignment="1">
      <alignment horizontal="center" vertical="center" wrapText="1" readingOrder="2"/>
    </xf>
    <xf numFmtId="0" fontId="54" fillId="0" borderId="1" xfId="0" applyFont="1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0" fontId="55" fillId="0" borderId="12" xfId="0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center" vertical="center"/>
    </xf>
    <xf numFmtId="0" fontId="40" fillId="0" borderId="9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right" vertical="top" wrapText="1" readingOrder="2"/>
    </xf>
    <xf numFmtId="0" fontId="8" fillId="0" borderId="14" xfId="0" applyFont="1" applyBorder="1" applyAlignment="1">
      <alignment vertical="top" wrapText="1"/>
    </xf>
    <xf numFmtId="0" fontId="0" fillId="0" borderId="10" xfId="0" applyFont="1" applyBorder="1"/>
    <xf numFmtId="0" fontId="42" fillId="0" borderId="10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 wrapText="1" readingOrder="2"/>
    </xf>
    <xf numFmtId="0" fontId="23" fillId="0" borderId="13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/>
    </xf>
    <xf numFmtId="0" fontId="40" fillId="0" borderId="13" xfId="0" applyFont="1" applyFill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 wrapText="1"/>
    </xf>
    <xf numFmtId="0" fontId="40" fillId="0" borderId="8" xfId="0" applyFont="1" applyFill="1" applyBorder="1" applyAlignment="1">
      <alignment horizontal="center" vertical="center"/>
    </xf>
    <xf numFmtId="0" fontId="40" fillId="0" borderId="8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 wrapText="1" readingOrder="2"/>
    </xf>
    <xf numFmtId="0" fontId="5" fillId="0" borderId="0" xfId="0" applyFont="1" applyBorder="1" applyAlignment="1">
      <alignment horizontal="center" vertical="center" wrapText="1" readingOrder="2"/>
    </xf>
    <xf numFmtId="0" fontId="56" fillId="0" borderId="7" xfId="0" applyFont="1" applyBorder="1" applyAlignment="1">
      <alignment horizontal="center" vertical="center" wrapText="1" readingOrder="2"/>
    </xf>
    <xf numFmtId="0" fontId="57" fillId="0" borderId="7" xfId="0" applyFont="1" applyBorder="1" applyAlignment="1">
      <alignment horizontal="center" vertical="center" wrapText="1"/>
    </xf>
    <xf numFmtId="0" fontId="58" fillId="0" borderId="5" xfId="0" applyFont="1" applyBorder="1" applyAlignment="1">
      <alignment horizontal="center" vertical="center" wrapText="1" readingOrder="2"/>
    </xf>
    <xf numFmtId="0" fontId="59" fillId="0" borderId="5" xfId="0" applyFont="1" applyBorder="1" applyAlignment="1">
      <alignment horizontal="center" vertical="center"/>
    </xf>
    <xf numFmtId="0" fontId="59" fillId="0" borderId="5" xfId="0" applyFont="1" applyBorder="1" applyAlignment="1">
      <alignment horizontal="center" vertical="center" wrapText="1"/>
    </xf>
    <xf numFmtId="0" fontId="46" fillId="0" borderId="9" xfId="0" applyFont="1" applyBorder="1" applyAlignment="1">
      <alignment horizontal="center" vertical="center" readingOrder="1"/>
    </xf>
    <xf numFmtId="0" fontId="28" fillId="0" borderId="9" xfId="0" applyFont="1" applyBorder="1" applyAlignment="1">
      <alignment horizontal="center" vertical="center" readingOrder="1"/>
    </xf>
    <xf numFmtId="0" fontId="40" fillId="0" borderId="9" xfId="0" applyFont="1" applyBorder="1" applyAlignment="1">
      <alignment horizontal="center"/>
    </xf>
    <xf numFmtId="0" fontId="40" fillId="5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 readingOrder="2"/>
    </xf>
    <xf numFmtId="0" fontId="35" fillId="0" borderId="1" xfId="0" applyFont="1" applyFill="1" applyBorder="1" applyAlignment="1">
      <alignment horizontal="center" vertical="center"/>
    </xf>
    <xf numFmtId="0" fontId="0" fillId="0" borderId="1" xfId="0" applyBorder="1"/>
    <xf numFmtId="0" fontId="35" fillId="0" borderId="0" xfId="0" applyFont="1" applyBorder="1" applyAlignment="1">
      <alignment horizontal="center" vertical="center"/>
    </xf>
    <xf numFmtId="0" fontId="40" fillId="0" borderId="7" xfId="0" applyFont="1" applyFill="1" applyBorder="1" applyAlignment="1">
      <alignment horizontal="center" vertical="center"/>
    </xf>
    <xf numFmtId="0" fontId="40" fillId="0" borderId="7" xfId="0" applyFont="1" applyFill="1" applyBorder="1" applyAlignment="1">
      <alignment horizontal="center" vertical="center" wrapText="1"/>
    </xf>
    <xf numFmtId="0" fontId="40" fillId="0" borderId="7" xfId="0" applyFont="1" applyFill="1" applyBorder="1" applyAlignment="1">
      <alignment horizontal="center"/>
    </xf>
    <xf numFmtId="0" fontId="46" fillId="0" borderId="5" xfId="0" applyFont="1" applyFill="1" applyBorder="1" applyAlignment="1">
      <alignment horizontal="center" vertical="center" wrapText="1" readingOrder="2"/>
    </xf>
    <xf numFmtId="0" fontId="40" fillId="0" borderId="5" xfId="0" applyFont="1" applyFill="1" applyBorder="1" applyAlignment="1">
      <alignment horizontal="center" vertical="center" wrapText="1"/>
    </xf>
    <xf numFmtId="0" fontId="40" fillId="0" borderId="5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 readingOrder="1"/>
    </xf>
    <xf numFmtId="0" fontId="21" fillId="0" borderId="5" xfId="0" applyFont="1" applyFill="1" applyBorder="1" applyAlignment="1">
      <alignment horizontal="center" vertical="center" readingOrder="1"/>
    </xf>
    <xf numFmtId="0" fontId="13" fillId="0" borderId="5" xfId="0" applyFont="1" applyFill="1" applyBorder="1" applyAlignment="1">
      <alignment horizontal="center" vertical="center"/>
    </xf>
    <xf numFmtId="4" fontId="13" fillId="0" borderId="7" xfId="0" applyNumberFormat="1" applyFont="1" applyFill="1" applyBorder="1" applyAlignment="1">
      <alignment horizontal="center" vertical="center" readingOrder="1"/>
    </xf>
    <xf numFmtId="4" fontId="13" fillId="0" borderId="7" xfId="0" applyNumberFormat="1" applyFont="1" applyFill="1" applyBorder="1" applyAlignment="1">
      <alignment horizontal="center" vertical="center" wrapText="1" readingOrder="1"/>
    </xf>
    <xf numFmtId="4" fontId="13" fillId="0" borderId="5" xfId="0" applyNumberFormat="1" applyFont="1" applyFill="1" applyBorder="1" applyAlignment="1">
      <alignment horizontal="center" vertical="center" readingOrder="1"/>
    </xf>
    <xf numFmtId="4" fontId="13" fillId="0" borderId="5" xfId="0" applyNumberFormat="1" applyFont="1" applyFill="1" applyBorder="1" applyAlignment="1">
      <alignment horizontal="center" vertical="center" wrapText="1" readingOrder="1"/>
    </xf>
    <xf numFmtId="0" fontId="40" fillId="0" borderId="11" xfId="0" applyFont="1" applyFill="1" applyBorder="1" applyAlignment="1">
      <alignment horizontal="center" vertical="center" readingOrder="1"/>
    </xf>
    <xf numFmtId="0" fontId="46" fillId="0" borderId="11" xfId="0" applyFont="1" applyFill="1" applyBorder="1" applyAlignment="1">
      <alignment horizontal="center" vertical="center" readingOrder="1"/>
    </xf>
    <xf numFmtId="0" fontId="46" fillId="0" borderId="5" xfId="0" applyFont="1" applyFill="1" applyBorder="1" applyAlignment="1">
      <alignment horizontal="center" vertical="center" readingOrder="1"/>
    </xf>
    <xf numFmtId="0" fontId="20" fillId="0" borderId="7" xfId="0" applyFont="1" applyFill="1" applyBorder="1" applyAlignment="1">
      <alignment horizontal="center" vertical="center" wrapText="1" readingOrder="2"/>
    </xf>
    <xf numFmtId="0" fontId="39" fillId="0" borderId="7" xfId="0" applyFont="1" applyFill="1" applyBorder="1" applyAlignment="1">
      <alignment horizontal="center" vertical="center" wrapText="1" readingOrder="2"/>
    </xf>
    <xf numFmtId="0" fontId="0" fillId="0" borderId="0" xfId="0" applyFill="1"/>
    <xf numFmtId="0" fontId="60" fillId="0" borderId="5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 readingOrder="1"/>
    </xf>
    <xf numFmtId="0" fontId="17" fillId="0" borderId="5" xfId="0" applyFont="1" applyFill="1" applyBorder="1" applyAlignment="1">
      <alignment horizontal="center" vertical="center" wrapText="1" readingOrder="2"/>
    </xf>
    <xf numFmtId="0" fontId="42" fillId="0" borderId="5" xfId="0" applyFont="1" applyFill="1" applyBorder="1" applyAlignment="1">
      <alignment horizontal="center" vertical="center" wrapText="1"/>
    </xf>
    <xf numFmtId="0" fontId="40" fillId="0" borderId="5" xfId="0" applyFont="1" applyFill="1" applyBorder="1" applyAlignment="1">
      <alignment horizontal="center" vertical="center" wrapText="1" readingOrder="2"/>
    </xf>
    <xf numFmtId="0" fontId="19" fillId="0" borderId="5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 readingOrder="2"/>
    </xf>
    <xf numFmtId="0" fontId="61" fillId="2" borderId="5" xfId="0" applyFont="1" applyFill="1" applyBorder="1" applyAlignment="1">
      <alignment horizontal="center" vertical="center" wrapText="1" readingOrder="2"/>
    </xf>
    <xf numFmtId="0" fontId="61" fillId="2" borderId="6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wrapText="1" readingOrder="2"/>
    </xf>
    <xf numFmtId="0" fontId="13" fillId="4" borderId="5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 readingOrder="2"/>
    </xf>
    <xf numFmtId="0" fontId="16" fillId="5" borderId="0" xfId="0" applyFont="1" applyFill="1"/>
    <xf numFmtId="0" fontId="0" fillId="5" borderId="0" xfId="0" applyFill="1"/>
    <xf numFmtId="164" fontId="63" fillId="5" borderId="0" xfId="1" applyNumberFormat="1" applyFont="1" applyFill="1"/>
    <xf numFmtId="0" fontId="13" fillId="5" borderId="0" xfId="0" applyFont="1" applyFill="1"/>
    <xf numFmtId="0" fontId="40" fillId="0" borderId="0" xfId="0" applyFont="1"/>
    <xf numFmtId="0" fontId="5" fillId="0" borderId="15" xfId="0" applyFont="1" applyBorder="1" applyAlignment="1">
      <alignment horizontal="center" vertical="center" wrapText="1" readingOrder="2"/>
    </xf>
    <xf numFmtId="0" fontId="5" fillId="0" borderId="0" xfId="0" applyFont="1" applyBorder="1" applyAlignment="1">
      <alignment horizontal="center" vertical="center" wrapText="1" readingOrder="2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2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eg"/><Relationship Id="rId1" Type="http://schemas.openxmlformats.org/officeDocument/2006/relationships/image" Target="../media/image26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30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jpeg"/><Relationship Id="rId1" Type="http://schemas.openxmlformats.org/officeDocument/2006/relationships/image" Target="../media/image35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jpeg"/><Relationship Id="rId1" Type="http://schemas.openxmlformats.org/officeDocument/2006/relationships/image" Target="../media/image2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jpeg"/><Relationship Id="rId1" Type="http://schemas.openxmlformats.org/officeDocument/2006/relationships/image" Target="../media/image38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jpeg"/><Relationship Id="rId1" Type="http://schemas.openxmlformats.org/officeDocument/2006/relationships/image" Target="../media/image42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jpe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jpeg"/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1.jpeg"/><Relationship Id="rId1" Type="http://schemas.openxmlformats.org/officeDocument/2006/relationships/image" Target="../media/image50.jpe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3.jpeg"/><Relationship Id="rId1" Type="http://schemas.openxmlformats.org/officeDocument/2006/relationships/image" Target="../media/image52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0</xdr:row>
      <xdr:rowOff>28575</xdr:rowOff>
    </xdr:from>
    <xdr:to>
      <xdr:col>11</xdr:col>
      <xdr:colOff>73815</xdr:colOff>
      <xdr:row>2</xdr:row>
      <xdr:rowOff>102393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2314575" y="28575"/>
          <a:ext cx="8608215" cy="73104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Amada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_Shapes tools 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Round</a:t>
          </a:r>
          <a:endParaRPr lang="he-IL" sz="1800" b="1" i="0" u="none" strike="noStrike">
            <a:solidFill>
              <a:srgbClr val="000000"/>
            </a:solidFill>
            <a:latin typeface="Arial"/>
            <a:cs typeface="+mj-cs"/>
          </a:endParaRPr>
        </a:p>
      </xdr:txBody>
    </xdr:sp>
    <xdr:clientData/>
  </xdr:twoCellAnchor>
  <xdr:twoCellAnchor editAs="oneCell">
    <xdr:from>
      <xdr:col>8</xdr:col>
      <xdr:colOff>747712</xdr:colOff>
      <xdr:row>4</xdr:row>
      <xdr:rowOff>190500</xdr:rowOff>
    </xdr:from>
    <xdr:to>
      <xdr:col>14</xdr:col>
      <xdr:colOff>657225</xdr:colOff>
      <xdr:row>29</xdr:row>
      <xdr:rowOff>161924</xdr:rowOff>
    </xdr:to>
    <xdr:pic>
      <xdr:nvPicPr>
        <xdr:cNvPr id="3" name="תמונה 2" descr="SAM_2048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9767887" y="1409700"/>
          <a:ext cx="4129088" cy="59245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364456" y="357188"/>
          <a:ext cx="8181973" cy="47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מרובע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1364456" y="357188"/>
          <a:ext cx="8181973" cy="47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מלבן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 flipH="1">
          <a:off x="1364456" y="357188"/>
          <a:ext cx="8181973" cy="47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 flipH="1">
          <a:off x="1364456" y="357188"/>
          <a:ext cx="8181973" cy="47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605116</xdr:colOff>
      <xdr:row>1</xdr:row>
      <xdr:rowOff>18351</xdr:rowOff>
    </xdr:from>
    <xdr:to>
      <xdr:col>14</xdr:col>
      <xdr:colOff>21704</xdr:colOff>
      <xdr:row>1</xdr:row>
      <xdr:rowOff>784412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 flipH="1">
          <a:off x="1290916" y="199326"/>
          <a:ext cx="7646188" cy="1659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Square 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11</xdr:col>
      <xdr:colOff>59529</xdr:colOff>
      <xdr:row>10</xdr:row>
      <xdr:rowOff>14244</xdr:rowOff>
    </xdr:from>
    <xdr:to>
      <xdr:col>19</xdr:col>
      <xdr:colOff>68036</xdr:colOff>
      <xdr:row>27</xdr:row>
      <xdr:rowOff>57150</xdr:rowOff>
    </xdr:to>
    <xdr:pic>
      <xdr:nvPicPr>
        <xdr:cNvPr id="7" name="תמונה 6" descr="SAM_2070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9407636" y="3769815"/>
          <a:ext cx="5709900" cy="511837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</xdr:colOff>
      <xdr:row>1</xdr:row>
      <xdr:rowOff>238125</xdr:rowOff>
    </xdr:from>
    <xdr:to>
      <xdr:col>10</xdr:col>
      <xdr:colOff>285750</xdr:colOff>
      <xdr:row>3</xdr:row>
      <xdr:rowOff>235743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62500" y="419100"/>
          <a:ext cx="6734175" cy="73104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1"/>
          <a:r>
            <a:rPr lang="en-US" sz="1800" b="1" i="0" u="sng" baseline="0">
              <a:latin typeface="+mn-lt"/>
              <a:ea typeface="+mn-ea"/>
              <a:cs typeface="+mj-cs"/>
            </a:rPr>
            <a:t> TOOLS TABLE</a:t>
          </a:r>
          <a:endParaRPr lang="he-IL" sz="1800">
            <a:cs typeface="+mj-cs"/>
          </a:endParaRPr>
        </a:p>
        <a:p>
          <a:pPr algn="ctr" rtl="1"/>
          <a:r>
            <a:rPr lang="en-US" sz="1800" b="1" i="0" baseline="0">
              <a:latin typeface="+mn-lt"/>
              <a:ea typeface="+mn-ea"/>
              <a:cs typeface="+mj-cs"/>
            </a:rPr>
            <a:t>Station_</a:t>
          </a:r>
          <a:r>
            <a:rPr lang="en-US" sz="1800" b="1" i="0" u="sng" baseline="0">
              <a:latin typeface="+mn-lt"/>
              <a:ea typeface="+mn-ea"/>
              <a:cs typeface="+mj-cs"/>
            </a:rPr>
            <a:t>A</a:t>
          </a:r>
          <a:r>
            <a:rPr lang="en-US" sz="1800" b="1" i="0" baseline="0">
              <a:latin typeface="+mn-lt"/>
              <a:ea typeface="+mn-ea"/>
              <a:cs typeface="+mj-cs"/>
            </a:rPr>
            <a:t>_Type_</a:t>
          </a:r>
          <a:r>
            <a:rPr lang="en-US" sz="1800" b="1" i="0" u="sng" baseline="0">
              <a:latin typeface="+mn-lt"/>
              <a:ea typeface="+mn-ea"/>
              <a:cs typeface="+mj-cs"/>
            </a:rPr>
            <a:t>  Die </a:t>
          </a:r>
          <a:r>
            <a:rPr lang="en-US" sz="1800" b="1" i="0" baseline="0">
              <a:latin typeface="+mn-lt"/>
              <a:ea typeface="+mn-ea"/>
              <a:cs typeface="+mj-cs"/>
            </a:rPr>
            <a:t>_Tools Stayle_</a:t>
          </a:r>
          <a:r>
            <a:rPr lang="en-US" sz="1800" b="1" i="0" u="sng" baseline="0">
              <a:latin typeface="+mn-lt"/>
              <a:ea typeface="+mn-ea"/>
              <a:cs typeface="+mj-cs"/>
            </a:rPr>
            <a:t>__</a:t>
          </a:r>
          <a:r>
            <a:rPr lang="en-US" sz="1800" b="1" i="0" baseline="0">
              <a:latin typeface="+mn-lt"/>
              <a:ea typeface="+mn-ea"/>
              <a:cs typeface="+mj-cs"/>
            </a:rPr>
            <a:t>_Shapes tools </a:t>
          </a:r>
          <a:r>
            <a:rPr lang="en-US" sz="1800" b="1" i="0" u="sng" baseline="0">
              <a:latin typeface="+mn-lt"/>
              <a:ea typeface="+mn-ea"/>
              <a:cs typeface="+mj-cs"/>
            </a:rPr>
            <a:t>Round</a:t>
          </a:r>
          <a:endParaRPr lang="he-IL" sz="1800" b="1" i="0">
            <a:latin typeface="+mn-lt"/>
            <a:ea typeface="+mn-ea"/>
            <a:cs typeface="+mj-cs"/>
          </a:endParaRPr>
        </a:p>
      </xdr:txBody>
    </xdr:sp>
    <xdr:clientData/>
  </xdr:twoCellAnchor>
  <xdr:twoCellAnchor editAs="oneCell">
    <xdr:from>
      <xdr:col>10</xdr:col>
      <xdr:colOff>457200</xdr:colOff>
      <xdr:row>3</xdr:row>
      <xdr:rowOff>142875</xdr:rowOff>
    </xdr:from>
    <xdr:to>
      <xdr:col>12</xdr:col>
      <xdr:colOff>590550</xdr:colOff>
      <xdr:row>24</xdr:row>
      <xdr:rowOff>47625</xdr:rowOff>
    </xdr:to>
    <xdr:pic>
      <xdr:nvPicPr>
        <xdr:cNvPr id="3" name="תמונה 2" descr="SAM_2079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2134850" y="1057275"/>
          <a:ext cx="1504950" cy="66865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695324</xdr:colOff>
      <xdr:row>1</xdr:row>
      <xdr:rowOff>123824</xdr:rowOff>
    </xdr:from>
    <xdr:to>
      <xdr:col>11</xdr:col>
      <xdr:colOff>464339</xdr:colOff>
      <xdr:row>3</xdr:row>
      <xdr:rowOff>209549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3038474" y="304799"/>
          <a:ext cx="8608215" cy="6381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Amada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_Shapes tools 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Round</a:t>
          </a:r>
          <a:endParaRPr lang="he-IL" sz="1800" b="1" i="0" u="none" strike="noStrike">
            <a:solidFill>
              <a:srgbClr val="000000"/>
            </a:solidFill>
            <a:latin typeface="Arial"/>
            <a:cs typeface="+mj-cs"/>
          </a:endParaRPr>
        </a:p>
      </xdr:txBody>
    </xdr:sp>
    <xdr:clientData/>
  </xdr:twoCellAnchor>
  <xdr:twoCellAnchor editAs="oneCell">
    <xdr:from>
      <xdr:col>9</xdr:col>
      <xdr:colOff>34964</xdr:colOff>
      <xdr:row>4</xdr:row>
      <xdr:rowOff>390525</xdr:rowOff>
    </xdr:from>
    <xdr:to>
      <xdr:col>16</xdr:col>
      <xdr:colOff>276225</xdr:colOff>
      <xdr:row>31</xdr:row>
      <xdr:rowOff>69850</xdr:rowOff>
    </xdr:to>
    <xdr:pic>
      <xdr:nvPicPr>
        <xdr:cNvPr id="3" name="תמונה 2" descr="SAM_B_3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0531514" y="1390650"/>
          <a:ext cx="5041861" cy="7315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605113</xdr:colOff>
      <xdr:row>1</xdr:row>
      <xdr:rowOff>18351</xdr:rowOff>
    </xdr:from>
    <xdr:to>
      <xdr:col>14</xdr:col>
      <xdr:colOff>609599</xdr:colOff>
      <xdr:row>1</xdr:row>
      <xdr:rowOff>784412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633813" y="199326"/>
          <a:ext cx="9215161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Rectangle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3</xdr:col>
      <xdr:colOff>171450</xdr:colOff>
      <xdr:row>29</xdr:row>
      <xdr:rowOff>104775</xdr:rowOff>
    </xdr:from>
    <xdr:to>
      <xdr:col>9</xdr:col>
      <xdr:colOff>57150</xdr:colOff>
      <xdr:row>70</xdr:row>
      <xdr:rowOff>57150</xdr:rowOff>
    </xdr:to>
    <xdr:pic>
      <xdr:nvPicPr>
        <xdr:cNvPr id="3" name="תמונה 2" descr="SAM_B_4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2647950" y="9486900"/>
          <a:ext cx="5153025" cy="7372350"/>
        </a:xfrm>
        <a:prstGeom prst="rect">
          <a:avLst/>
        </a:prstGeom>
      </xdr:spPr>
    </xdr:pic>
    <xdr:clientData/>
  </xdr:twoCellAnchor>
  <xdr:twoCellAnchor editAs="oneCell">
    <xdr:from>
      <xdr:col>10</xdr:col>
      <xdr:colOff>366712</xdr:colOff>
      <xdr:row>29</xdr:row>
      <xdr:rowOff>95250</xdr:rowOff>
    </xdr:from>
    <xdr:to>
      <xdr:col>18</xdr:col>
      <xdr:colOff>419100</xdr:colOff>
      <xdr:row>69</xdr:row>
      <xdr:rowOff>104775</xdr:rowOff>
    </xdr:to>
    <xdr:pic>
      <xdr:nvPicPr>
        <xdr:cNvPr id="4" name="תמונה 3" descr="SAM_B_5.JP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7862887" y="9477375"/>
          <a:ext cx="5786438" cy="72485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831181" y="366713"/>
          <a:ext cx="909637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אובל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631030</xdr:colOff>
      <xdr:row>1</xdr:row>
      <xdr:rowOff>202407</xdr:rowOff>
    </xdr:from>
    <xdr:to>
      <xdr:col>15</xdr:col>
      <xdr:colOff>654841</xdr:colOff>
      <xdr:row>1</xdr:row>
      <xdr:rowOff>952500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1783555" y="383382"/>
          <a:ext cx="9853611" cy="75009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Oval__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19050</xdr:colOff>
      <xdr:row>12</xdr:row>
      <xdr:rowOff>123825</xdr:rowOff>
    </xdr:from>
    <xdr:to>
      <xdr:col>11</xdr:col>
      <xdr:colOff>498347</xdr:colOff>
      <xdr:row>35</xdr:row>
      <xdr:rowOff>38100</xdr:rowOff>
    </xdr:to>
    <xdr:pic>
      <xdr:nvPicPr>
        <xdr:cNvPr id="4" name="תמונה 3" descr="SAM_B_2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4686300" y="4476750"/>
          <a:ext cx="4051172" cy="5876925"/>
        </a:xfrm>
        <a:prstGeom prst="rect">
          <a:avLst/>
        </a:prstGeom>
      </xdr:spPr>
    </xdr:pic>
    <xdr:clientData/>
  </xdr:twoCellAnchor>
  <xdr:twoCellAnchor editAs="oneCell">
    <xdr:from>
      <xdr:col>11</xdr:col>
      <xdr:colOff>533400</xdr:colOff>
      <xdr:row>12</xdr:row>
      <xdr:rowOff>142875</xdr:rowOff>
    </xdr:from>
    <xdr:to>
      <xdr:col>16</xdr:col>
      <xdr:colOff>600075</xdr:colOff>
      <xdr:row>35</xdr:row>
      <xdr:rowOff>76200</xdr:rowOff>
    </xdr:to>
    <xdr:pic>
      <xdr:nvPicPr>
        <xdr:cNvPr id="5" name="תמונה 4" descr="SAM_B_3.JP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 b="-388"/>
        <a:stretch>
          <a:fillRect/>
        </a:stretch>
      </xdr:blipFill>
      <xdr:spPr>
        <a:xfrm>
          <a:off x="8772525" y="4495800"/>
          <a:ext cx="3495675" cy="58959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764506" y="366713"/>
          <a:ext cx="921067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מרובע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1764506" y="366713"/>
          <a:ext cx="921067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אובל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631030</xdr:colOff>
      <xdr:row>1</xdr:row>
      <xdr:rowOff>202407</xdr:rowOff>
    </xdr:from>
    <xdr:to>
      <xdr:col>15</xdr:col>
      <xdr:colOff>654841</xdr:colOff>
      <xdr:row>1</xdr:row>
      <xdr:rowOff>952500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 flipH="1">
          <a:off x="1716880" y="383382"/>
          <a:ext cx="9967911" cy="75009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FORMAL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Square__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17</xdr:col>
      <xdr:colOff>19050</xdr:colOff>
      <xdr:row>2</xdr:row>
      <xdr:rowOff>28575</xdr:rowOff>
    </xdr:from>
    <xdr:to>
      <xdr:col>22</xdr:col>
      <xdr:colOff>133350</xdr:colOff>
      <xdr:row>21</xdr:row>
      <xdr:rowOff>53419</xdr:rowOff>
    </xdr:to>
    <xdr:pic>
      <xdr:nvPicPr>
        <xdr:cNvPr id="5" name="תמונה 4" descr="SAM_B_3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 b="-388"/>
        <a:stretch>
          <a:fillRect/>
        </a:stretch>
      </xdr:blipFill>
      <xdr:spPr>
        <a:xfrm>
          <a:off x="13515975" y="1190625"/>
          <a:ext cx="3648075" cy="600654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 flipH="1">
          <a:off x="1621631" y="366713"/>
          <a:ext cx="97631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5</xdr:col>
      <xdr:colOff>130968</xdr:colOff>
      <xdr:row>6</xdr:row>
      <xdr:rowOff>23811</xdr:rowOff>
    </xdr:from>
    <xdr:to>
      <xdr:col>5</xdr:col>
      <xdr:colOff>1797832</xdr:colOff>
      <xdr:row>6</xdr:row>
      <xdr:rowOff>309562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 flipH="1">
          <a:off x="3350418" y="2043111"/>
          <a:ext cx="1666864" cy="28575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none" strike="noStrike">
              <a:solidFill>
                <a:srgbClr val="000000"/>
              </a:solidFill>
              <a:latin typeface="Arial"/>
              <a:cs typeface="Arial"/>
            </a:rPr>
            <a:t>05049118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154770</xdr:colOff>
      <xdr:row>5</xdr:row>
      <xdr:rowOff>23813</xdr:rowOff>
    </xdr:from>
    <xdr:to>
      <xdr:col>5</xdr:col>
      <xdr:colOff>1821634</xdr:colOff>
      <xdr:row>5</xdr:row>
      <xdr:rowOff>333375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 flipH="1">
          <a:off x="3374220" y="2871788"/>
          <a:ext cx="1666864" cy="30956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none" strike="noStrike">
              <a:solidFill>
                <a:srgbClr val="000000"/>
              </a:solidFill>
              <a:latin typeface="Arial"/>
              <a:cs typeface="Arial"/>
            </a:rPr>
            <a:t>02977024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154757</xdr:colOff>
      <xdr:row>4</xdr:row>
      <xdr:rowOff>23811</xdr:rowOff>
    </xdr:from>
    <xdr:to>
      <xdr:col>5</xdr:col>
      <xdr:colOff>1821621</xdr:colOff>
      <xdr:row>4</xdr:row>
      <xdr:rowOff>309562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 flipH="1">
          <a:off x="3374207" y="2043111"/>
          <a:ext cx="1666864" cy="28575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none" strike="noStrike">
              <a:solidFill>
                <a:srgbClr val="000000"/>
              </a:solidFill>
              <a:latin typeface="Arial"/>
              <a:cs typeface="Arial"/>
            </a:rPr>
            <a:t>039328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580160</xdr:colOff>
      <xdr:row>1</xdr:row>
      <xdr:rowOff>112468</xdr:rowOff>
    </xdr:from>
    <xdr:to>
      <xdr:col>15</xdr:col>
      <xdr:colOff>40972</xdr:colOff>
      <xdr:row>1</xdr:row>
      <xdr:rowOff>878529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 flipH="1">
          <a:off x="2237510" y="293443"/>
          <a:ext cx="9242987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431316</xdr:colOff>
      <xdr:row>9</xdr:row>
      <xdr:rowOff>159545</xdr:rowOff>
    </xdr:from>
    <xdr:to>
      <xdr:col>11</xdr:col>
      <xdr:colOff>666750</xdr:colOff>
      <xdr:row>14</xdr:row>
      <xdr:rowOff>4763</xdr:rowOff>
    </xdr:to>
    <xdr:grpSp>
      <xdr:nvGrpSpPr>
        <xdr:cNvPr id="19" name="קבוצה 18"/>
        <xdr:cNvGrpSpPr/>
      </xdr:nvGrpSpPr>
      <xdr:grpSpPr>
        <a:xfrm>
          <a:off x="7251216" y="3998120"/>
          <a:ext cx="3054834" cy="1464468"/>
          <a:chOff x="8879991" y="3712370"/>
          <a:chExt cx="3054834" cy="1464468"/>
        </a:xfrm>
      </xdr:grpSpPr>
      <xdr:pic>
        <xdr:nvPicPr>
          <xdr:cNvPr id="6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/>
          <a:srcRect/>
          <a:stretch>
            <a:fillRect/>
          </a:stretch>
        </xdr:blipFill>
        <xdr:spPr bwMode="auto">
          <a:xfrm>
            <a:off x="8879991" y="4036219"/>
            <a:ext cx="2373795" cy="82559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11" name="TextBox 10"/>
          <xdr:cNvSpPr txBox="1"/>
        </xdr:nvSpPr>
        <xdr:spPr>
          <a:xfrm>
            <a:off x="9775031" y="3712370"/>
            <a:ext cx="661988" cy="28813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1" anchor="ctr"/>
          <a:lstStyle/>
          <a:p>
            <a:pPr algn="ctr"/>
            <a:r>
              <a:rPr lang="en-US" sz="1600" b="1"/>
              <a:t>D-1</a:t>
            </a:r>
            <a:endParaRPr lang="he-IL" sz="1600" b="1"/>
          </a:p>
        </xdr:txBody>
      </xdr:sp>
      <xdr:sp macro="" textlink="">
        <xdr:nvSpPr>
          <xdr:cNvPr id="12" name="TextBox 11"/>
          <xdr:cNvSpPr txBox="1"/>
        </xdr:nvSpPr>
        <xdr:spPr>
          <a:xfrm>
            <a:off x="9713118" y="4886327"/>
            <a:ext cx="661988" cy="28813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1" anchor="ctr"/>
          <a:lstStyle/>
          <a:p>
            <a:pPr algn="ctr"/>
            <a:r>
              <a:rPr lang="en-US" sz="1600" b="1"/>
              <a:t>D-2</a:t>
            </a:r>
            <a:endParaRPr lang="he-IL" sz="1600" b="1"/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11272837" y="4271964"/>
            <a:ext cx="661988" cy="288132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1" anchor="ctr"/>
          <a:lstStyle/>
          <a:p>
            <a:pPr algn="ctr"/>
            <a:r>
              <a:rPr lang="en-US" sz="1600" b="1"/>
              <a:t>D-3</a:t>
            </a:r>
            <a:endParaRPr lang="he-IL" sz="1600" b="1"/>
          </a:p>
        </xdr:txBody>
      </xdr:sp>
      <xdr:cxnSp macro="">
        <xdr:nvCxnSpPr>
          <xdr:cNvPr id="14" name="מחבר ישר 13"/>
          <xdr:cNvCxnSpPr/>
        </xdr:nvCxnSpPr>
        <xdr:spPr>
          <a:xfrm rot="16200000" flipV="1">
            <a:off x="11103769" y="3981450"/>
            <a:ext cx="276225" cy="2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5" name="מחבר ישר 14"/>
          <xdr:cNvCxnSpPr/>
        </xdr:nvCxnSpPr>
        <xdr:spPr>
          <a:xfrm rot="5400000" flipH="1" flipV="1">
            <a:off x="8764360" y="3983978"/>
            <a:ext cx="252705" cy="1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6" name="מחבר ישר 15"/>
          <xdr:cNvCxnSpPr/>
        </xdr:nvCxnSpPr>
        <xdr:spPr>
          <a:xfrm rot="5400000" flipH="1" flipV="1">
            <a:off x="10578341" y="4991731"/>
            <a:ext cx="360492" cy="9722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7" name="מחבר ישר 16"/>
          <xdr:cNvCxnSpPr/>
        </xdr:nvCxnSpPr>
        <xdr:spPr>
          <a:xfrm rot="5400000" flipH="1" flipV="1">
            <a:off x="9213787" y="4984686"/>
            <a:ext cx="346400" cy="9721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14</xdr:col>
      <xdr:colOff>0</xdr:colOff>
      <xdr:row>6</xdr:row>
      <xdr:rowOff>352425</xdr:rowOff>
    </xdr:from>
    <xdr:to>
      <xdr:col>19</xdr:col>
      <xdr:colOff>571500</xdr:colOff>
      <xdr:row>28</xdr:row>
      <xdr:rowOff>42148</xdr:rowOff>
    </xdr:to>
    <xdr:pic>
      <xdr:nvPicPr>
        <xdr:cNvPr id="18" name="תמונה 17" descr="SAM_B_2.JP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11696700" y="3200400"/>
          <a:ext cx="4248150" cy="631912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712267</xdr:colOff>
      <xdr:row>1</xdr:row>
      <xdr:rowOff>42162</xdr:rowOff>
    </xdr:from>
    <xdr:to>
      <xdr:col>15</xdr:col>
      <xdr:colOff>266699</xdr:colOff>
      <xdr:row>1</xdr:row>
      <xdr:rowOff>881061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626667" y="223137"/>
          <a:ext cx="9298507" cy="83889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FORMAL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Double D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12</xdr:col>
      <xdr:colOff>495300</xdr:colOff>
      <xdr:row>9</xdr:row>
      <xdr:rowOff>0</xdr:rowOff>
    </xdr:from>
    <xdr:to>
      <xdr:col>18</xdr:col>
      <xdr:colOff>381000</xdr:colOff>
      <xdr:row>38</xdr:row>
      <xdr:rowOff>61198</xdr:rowOff>
    </xdr:to>
    <xdr:pic>
      <xdr:nvPicPr>
        <xdr:cNvPr id="3" name="תמונה 2" descr="SAM_B_2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9096375" y="3448050"/>
          <a:ext cx="4248150" cy="631912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26194</xdr:colOff>
      <xdr:row>3</xdr:row>
      <xdr:rowOff>50007</xdr:rowOff>
    </xdr:from>
    <xdr:to>
      <xdr:col>22</xdr:col>
      <xdr:colOff>259557</xdr:colOff>
      <xdr:row>9</xdr:row>
      <xdr:rowOff>59532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13875544" y="1516857"/>
          <a:ext cx="2290763" cy="2095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1678781" y="366713"/>
          <a:ext cx="91249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אובל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631030</xdr:colOff>
      <xdr:row>1</xdr:row>
      <xdr:rowOff>202407</xdr:rowOff>
    </xdr:from>
    <xdr:to>
      <xdr:col>15</xdr:col>
      <xdr:colOff>654841</xdr:colOff>
      <xdr:row>1</xdr:row>
      <xdr:rowOff>952500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 flipH="1">
          <a:off x="1631155" y="383382"/>
          <a:ext cx="9882186" cy="75009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FORMAL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Single D_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8</xdr:col>
      <xdr:colOff>714374</xdr:colOff>
      <xdr:row>8</xdr:row>
      <xdr:rowOff>0</xdr:rowOff>
    </xdr:from>
    <xdr:to>
      <xdr:col>17</xdr:col>
      <xdr:colOff>266699</xdr:colOff>
      <xdr:row>40</xdr:row>
      <xdr:rowOff>178908</xdr:rowOff>
    </xdr:to>
    <xdr:pic>
      <xdr:nvPicPr>
        <xdr:cNvPr id="5" name="תמונה 4" descr="SAM_B_1.JP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6743699" y="3228975"/>
          <a:ext cx="5895975" cy="834183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552450</xdr:colOff>
      <xdr:row>2</xdr:row>
      <xdr:rowOff>14288</xdr:rowOff>
    </xdr:from>
    <xdr:to>
      <xdr:col>23</xdr:col>
      <xdr:colOff>80962</xdr:colOff>
      <xdr:row>9</xdr:row>
      <xdr:rowOff>85726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14163675" y="1176338"/>
          <a:ext cx="2271712" cy="23383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</xdr:row>
      <xdr:rowOff>59531</xdr:rowOff>
    </xdr:from>
    <xdr:to>
      <xdr:col>15</xdr:col>
      <xdr:colOff>127462</xdr:colOff>
      <xdr:row>1</xdr:row>
      <xdr:rowOff>825592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2438400" y="240506"/>
          <a:ext cx="8576137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FORMAL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CR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10</xdr:col>
      <xdr:colOff>352424</xdr:colOff>
      <xdr:row>7</xdr:row>
      <xdr:rowOff>19050</xdr:rowOff>
    </xdr:from>
    <xdr:to>
      <xdr:col>16</xdr:col>
      <xdr:colOff>742949</xdr:colOff>
      <xdr:row>28</xdr:row>
      <xdr:rowOff>125892</xdr:rowOff>
    </xdr:to>
    <xdr:pic>
      <xdr:nvPicPr>
        <xdr:cNvPr id="4" name="תמונה 3" descr="SAM_B_1.JP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7810499" y="2800350"/>
          <a:ext cx="4505325" cy="63742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81239</xdr:colOff>
      <xdr:row>1</xdr:row>
      <xdr:rowOff>89789</xdr:rowOff>
    </xdr:from>
    <xdr:to>
      <xdr:col>14</xdr:col>
      <xdr:colOff>314324</xdr:colOff>
      <xdr:row>1</xdr:row>
      <xdr:rowOff>855850</xdr:rowOff>
    </xdr:to>
    <xdr:sp macro="" textlink="">
      <xdr:nvSpPr>
        <xdr:cNvPr id="16" name="Text Box 1"/>
        <xdr:cNvSpPr txBox="1">
          <a:spLocks noChangeArrowheads="1"/>
        </xdr:cNvSpPr>
      </xdr:nvSpPr>
      <xdr:spPr bwMode="auto">
        <a:xfrm flipH="1">
          <a:off x="1033739" y="270764"/>
          <a:ext cx="9186585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Rectangle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19</xdr:col>
      <xdr:colOff>152400</xdr:colOff>
      <xdr:row>1</xdr:row>
      <xdr:rowOff>857579</xdr:rowOff>
    </xdr:from>
    <xdr:to>
      <xdr:col>22</xdr:col>
      <xdr:colOff>47625</xdr:colOff>
      <xdr:row>42</xdr:row>
      <xdr:rowOff>47626</xdr:rowOff>
    </xdr:to>
    <xdr:pic>
      <xdr:nvPicPr>
        <xdr:cNvPr id="3" name="תמונה 2" descr="SAM_2054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3735050" y="1038554"/>
          <a:ext cx="1952625" cy="1013427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47626</xdr:colOff>
      <xdr:row>4</xdr:row>
      <xdr:rowOff>83344</xdr:rowOff>
    </xdr:from>
    <xdr:to>
      <xdr:col>5</xdr:col>
      <xdr:colOff>1250157</xdr:colOff>
      <xdr:row>4</xdr:row>
      <xdr:rowOff>392906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3267076" y="1921669"/>
          <a:ext cx="1202531" cy="30956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none" strike="noStrike">
              <a:solidFill>
                <a:srgbClr val="000000"/>
              </a:solidFill>
              <a:latin typeface="Arial"/>
              <a:cs typeface="Arial"/>
            </a:rPr>
            <a:t>0407809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631032</xdr:colOff>
      <xdr:row>1</xdr:row>
      <xdr:rowOff>202407</xdr:rowOff>
    </xdr:from>
    <xdr:to>
      <xdr:col>14</xdr:col>
      <xdr:colOff>642933</xdr:colOff>
      <xdr:row>1</xdr:row>
      <xdr:rowOff>968468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1574007" y="383382"/>
          <a:ext cx="9222576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FORMAL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Coca Cola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19</xdr:col>
      <xdr:colOff>76200</xdr:colOff>
      <xdr:row>31</xdr:row>
      <xdr:rowOff>68402</xdr:rowOff>
    </xdr:to>
    <xdr:pic>
      <xdr:nvPicPr>
        <xdr:cNvPr id="4" name="תמונה 3" descr="SAM_B_1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8782050" y="2638425"/>
          <a:ext cx="5124450" cy="725025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574006" y="366713"/>
          <a:ext cx="92392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CR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5</xdr:col>
      <xdr:colOff>71437</xdr:colOff>
      <xdr:row>4</xdr:row>
      <xdr:rowOff>19051</xdr:rowOff>
    </xdr:from>
    <xdr:to>
      <xdr:col>5</xdr:col>
      <xdr:colOff>1297780</xdr:colOff>
      <xdr:row>4</xdr:row>
      <xdr:rowOff>357188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3243262" y="1943101"/>
          <a:ext cx="1226343" cy="33813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strike="noStrike">
              <a:solidFill>
                <a:srgbClr val="000000"/>
              </a:solidFill>
              <a:latin typeface="Arial"/>
              <a:cs typeface="Arial"/>
            </a:rPr>
            <a:t>03010050</a:t>
          </a:r>
          <a:endParaRPr lang="he-IL" sz="18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20</xdr:col>
      <xdr:colOff>30615</xdr:colOff>
      <xdr:row>2</xdr:row>
      <xdr:rowOff>91848</xdr:rowOff>
    </xdr:from>
    <xdr:to>
      <xdr:col>23</xdr:col>
      <xdr:colOff>222816</xdr:colOff>
      <xdr:row>5</xdr:row>
      <xdr:rowOff>53628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15474722" y="1248455"/>
          <a:ext cx="2233273" cy="11183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631032</xdr:colOff>
      <xdr:row>1</xdr:row>
      <xdr:rowOff>202407</xdr:rowOff>
    </xdr:from>
    <xdr:to>
      <xdr:col>15</xdr:col>
      <xdr:colOff>642933</xdr:colOff>
      <xdr:row>1</xdr:row>
      <xdr:rowOff>968468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 flipH="1">
          <a:off x="2240757" y="383382"/>
          <a:ext cx="9270201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FORMAL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Special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12</xdr:col>
      <xdr:colOff>28574</xdr:colOff>
      <xdr:row>5</xdr:row>
      <xdr:rowOff>304800</xdr:rowOff>
    </xdr:from>
    <xdr:to>
      <xdr:col>19</xdr:col>
      <xdr:colOff>457199</xdr:colOff>
      <xdr:row>34</xdr:row>
      <xdr:rowOff>5050</xdr:rowOff>
    </xdr:to>
    <xdr:pic>
      <xdr:nvPicPr>
        <xdr:cNvPr id="6" name="תמונה 5" descr="SAM_B_1.JP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8839199" y="2628900"/>
          <a:ext cx="5476875" cy="77488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11907</xdr:colOff>
      <xdr:row>4</xdr:row>
      <xdr:rowOff>19051</xdr:rowOff>
    </xdr:from>
    <xdr:to>
      <xdr:col>5</xdr:col>
      <xdr:colOff>1285875</xdr:colOff>
      <xdr:row>4</xdr:row>
      <xdr:rowOff>357187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3298032" y="1924051"/>
          <a:ext cx="1273968" cy="33813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none" strike="noStrike">
              <a:solidFill>
                <a:srgbClr val="000000"/>
              </a:solidFill>
              <a:latin typeface="Arial"/>
              <a:cs typeface="Arial"/>
            </a:rPr>
            <a:t>04482055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631032</xdr:colOff>
      <xdr:row>1</xdr:row>
      <xdr:rowOff>202407</xdr:rowOff>
    </xdr:from>
    <xdr:to>
      <xdr:col>14</xdr:col>
      <xdr:colOff>642933</xdr:colOff>
      <xdr:row>1</xdr:row>
      <xdr:rowOff>968468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1640682" y="383382"/>
          <a:ext cx="9546426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FORMAL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Special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13</xdr:col>
      <xdr:colOff>352425</xdr:colOff>
      <xdr:row>8</xdr:row>
      <xdr:rowOff>38100</xdr:rowOff>
    </xdr:from>
    <xdr:to>
      <xdr:col>19</xdr:col>
      <xdr:colOff>285750</xdr:colOff>
      <xdr:row>32</xdr:row>
      <xdr:rowOff>61127</xdr:rowOff>
    </xdr:to>
    <xdr:pic>
      <xdr:nvPicPr>
        <xdr:cNvPr id="4" name="תמונה 3" descr="SAM_B_1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0210800" y="3295650"/>
          <a:ext cx="4762500" cy="673815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438150</xdr:colOff>
      <xdr:row>0</xdr:row>
      <xdr:rowOff>152400</xdr:rowOff>
    </xdr:from>
    <xdr:to>
      <xdr:col>9</xdr:col>
      <xdr:colOff>254790</xdr:colOff>
      <xdr:row>2</xdr:row>
      <xdr:rowOff>226218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123950" y="152400"/>
          <a:ext cx="8608215" cy="73104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_Shapes tools 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Round</a:t>
          </a:r>
          <a:endParaRPr lang="he-IL" sz="1800" b="1" i="0" u="none" strike="noStrike">
            <a:solidFill>
              <a:srgbClr val="000000"/>
            </a:solidFill>
            <a:latin typeface="Arial"/>
            <a:cs typeface="+mj-cs"/>
          </a:endParaRPr>
        </a:p>
      </xdr:txBody>
    </xdr:sp>
    <xdr:clientData/>
  </xdr:twoCellAnchor>
  <xdr:twoCellAnchor editAs="oneCell">
    <xdr:from>
      <xdr:col>9</xdr:col>
      <xdr:colOff>276225</xdr:colOff>
      <xdr:row>3</xdr:row>
      <xdr:rowOff>19049</xdr:rowOff>
    </xdr:from>
    <xdr:to>
      <xdr:col>15</xdr:col>
      <xdr:colOff>409575</xdr:colOff>
      <xdr:row>22</xdr:row>
      <xdr:rowOff>6982</xdr:rowOff>
    </xdr:to>
    <xdr:pic>
      <xdr:nvPicPr>
        <xdr:cNvPr id="3" name="תמונה 2" descr="SAM_B_1        (Mateעגולים)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9753600" y="942974"/>
          <a:ext cx="4248150" cy="650303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764506" y="366713"/>
          <a:ext cx="905827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מלבן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1764506" y="366713"/>
          <a:ext cx="905827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 flipH="1">
          <a:off x="1764506" y="366713"/>
          <a:ext cx="905827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605116</xdr:colOff>
      <xdr:row>1</xdr:row>
      <xdr:rowOff>18351</xdr:rowOff>
    </xdr:from>
    <xdr:to>
      <xdr:col>14</xdr:col>
      <xdr:colOff>21704</xdr:colOff>
      <xdr:row>1</xdr:row>
      <xdr:rowOff>784412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 flipH="1">
          <a:off x="1690966" y="199326"/>
          <a:ext cx="8522488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Rectangle 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13</xdr:col>
      <xdr:colOff>685799</xdr:colOff>
      <xdr:row>21</xdr:row>
      <xdr:rowOff>154778</xdr:rowOff>
    </xdr:from>
    <xdr:to>
      <xdr:col>20</xdr:col>
      <xdr:colOff>176212</xdr:colOff>
      <xdr:row>54</xdr:row>
      <xdr:rowOff>114857</xdr:rowOff>
    </xdr:to>
    <xdr:pic>
      <xdr:nvPicPr>
        <xdr:cNvPr id="6" name="תמונה 5" descr="SAM_B_4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1139487" y="7500934"/>
          <a:ext cx="4562475" cy="5901298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238125</xdr:colOff>
      <xdr:row>21</xdr:row>
      <xdr:rowOff>167979</xdr:rowOff>
    </xdr:from>
    <xdr:to>
      <xdr:col>13</xdr:col>
      <xdr:colOff>666750</xdr:colOff>
      <xdr:row>54</xdr:row>
      <xdr:rowOff>133345</xdr:rowOff>
    </xdr:to>
    <xdr:pic>
      <xdr:nvPicPr>
        <xdr:cNvPr id="7" name="תמונה 6" descr="SAM_B_6.JP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7215188" y="7514135"/>
          <a:ext cx="3905250" cy="590658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631156" y="366713"/>
          <a:ext cx="90392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אובל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1631156" y="366713"/>
          <a:ext cx="90392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 flipH="1">
          <a:off x="1631156" y="366713"/>
          <a:ext cx="90392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605116</xdr:colOff>
      <xdr:row>1</xdr:row>
      <xdr:rowOff>18351</xdr:rowOff>
    </xdr:from>
    <xdr:to>
      <xdr:col>14</xdr:col>
      <xdr:colOff>21704</xdr:colOff>
      <xdr:row>1</xdr:row>
      <xdr:rowOff>784412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 flipH="1">
          <a:off x="1557616" y="199326"/>
          <a:ext cx="8503438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Oval_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13</xdr:col>
      <xdr:colOff>676275</xdr:colOff>
      <xdr:row>17</xdr:row>
      <xdr:rowOff>9525</xdr:rowOff>
    </xdr:from>
    <xdr:to>
      <xdr:col>20</xdr:col>
      <xdr:colOff>252413</xdr:colOff>
      <xdr:row>40</xdr:row>
      <xdr:rowOff>93120</xdr:rowOff>
    </xdr:to>
    <xdr:pic>
      <xdr:nvPicPr>
        <xdr:cNvPr id="6" name="תמונה 5" descr="SAM_B_3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0029825" y="6343650"/>
          <a:ext cx="4624388" cy="5046120"/>
        </a:xfrm>
        <a:prstGeom prst="rect">
          <a:avLst/>
        </a:prstGeom>
      </xdr:spPr>
    </xdr:pic>
    <xdr:clientData/>
  </xdr:twoCellAnchor>
  <xdr:twoCellAnchor editAs="oneCell">
    <xdr:from>
      <xdr:col>8</xdr:col>
      <xdr:colOff>314325</xdr:colOff>
      <xdr:row>16</xdr:row>
      <xdr:rowOff>314326</xdr:rowOff>
    </xdr:from>
    <xdr:to>
      <xdr:col>13</xdr:col>
      <xdr:colOff>587308</xdr:colOff>
      <xdr:row>39</xdr:row>
      <xdr:rowOff>116986</xdr:rowOff>
    </xdr:to>
    <xdr:pic>
      <xdr:nvPicPr>
        <xdr:cNvPr id="7" name="תמונה 6" descr="SAM_B_4.JP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6210300" y="6324601"/>
          <a:ext cx="3730558" cy="490806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612106" y="366713"/>
          <a:ext cx="91439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מרובע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1612106" y="366713"/>
          <a:ext cx="91439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 flipH="1">
          <a:off x="1612106" y="366713"/>
          <a:ext cx="91439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605116</xdr:colOff>
      <xdr:row>1</xdr:row>
      <xdr:rowOff>18351</xdr:rowOff>
    </xdr:from>
    <xdr:to>
      <xdr:col>14</xdr:col>
      <xdr:colOff>21704</xdr:colOff>
      <xdr:row>1</xdr:row>
      <xdr:rowOff>784412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 flipH="1">
          <a:off x="1538566" y="199326"/>
          <a:ext cx="8608213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Square_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17</xdr:col>
      <xdr:colOff>61913</xdr:colOff>
      <xdr:row>2</xdr:row>
      <xdr:rowOff>249780</xdr:rowOff>
    </xdr:from>
    <xdr:to>
      <xdr:col>23</xdr:col>
      <xdr:colOff>466726</xdr:colOff>
      <xdr:row>17</xdr:row>
      <xdr:rowOff>266700</xdr:rowOff>
    </xdr:to>
    <xdr:pic>
      <xdr:nvPicPr>
        <xdr:cNvPr id="6" name="תמונה 5" descr="SAM_B_3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2387263" y="1411830"/>
          <a:ext cx="4624388" cy="504612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602581" y="366713"/>
          <a:ext cx="98488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מרובע עם פינות חדות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</a:t>
          </a:r>
        </a:p>
      </xdr:txBody>
    </xdr:sp>
    <xdr:clientData/>
  </xdr:twoCellAnchor>
  <xdr:twoCellAnchor>
    <xdr:from>
      <xdr:col>5</xdr:col>
      <xdr:colOff>23813</xdr:colOff>
      <xdr:row>4</xdr:row>
      <xdr:rowOff>19050</xdr:rowOff>
    </xdr:from>
    <xdr:to>
      <xdr:col>5</xdr:col>
      <xdr:colOff>1904999</xdr:colOff>
      <xdr:row>4</xdr:row>
      <xdr:rowOff>321469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3224213" y="1924050"/>
          <a:ext cx="1881186" cy="30241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none" strike="noStrike">
              <a:solidFill>
                <a:srgbClr val="000000"/>
              </a:solidFill>
              <a:latin typeface="Arial"/>
              <a:cs typeface="Arial"/>
            </a:rPr>
            <a:t>19</a:t>
          </a:r>
          <a:r>
            <a:rPr lang="en-US" sz="1800" b="1" i="0" u="none" strike="noStrike">
              <a:solidFill>
                <a:srgbClr val="000000"/>
              </a:solidFill>
              <a:latin typeface="Arial"/>
              <a:cs typeface="Arial"/>
            </a:rPr>
            <a:t>M</a:t>
          </a:r>
          <a:r>
            <a:rPr lang="he-IL" sz="1800" b="1" i="0" u="none" strike="noStrike">
              <a:solidFill>
                <a:srgbClr val="000000"/>
              </a:solidFill>
              <a:latin typeface="Arial"/>
              <a:cs typeface="Arial"/>
            </a:rPr>
            <a:t>-11068192</a:t>
          </a:r>
        </a:p>
      </xdr:txBody>
    </xdr:sp>
    <xdr:clientData/>
  </xdr:twoCellAnchor>
  <xdr:twoCellAnchor editAs="oneCell">
    <xdr:from>
      <xdr:col>3</xdr:col>
      <xdr:colOff>436452</xdr:colOff>
      <xdr:row>7</xdr:row>
      <xdr:rowOff>238125</xdr:rowOff>
    </xdr:from>
    <xdr:to>
      <xdr:col>5</xdr:col>
      <xdr:colOff>757238</xdr:colOff>
      <xdr:row>14</xdr:row>
      <xdr:rowOff>85725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2808177" y="3209925"/>
          <a:ext cx="2082911" cy="2114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 flipH="1">
          <a:off x="1602581" y="366713"/>
          <a:ext cx="98488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 flipH="1">
          <a:off x="1602581" y="366713"/>
          <a:ext cx="98488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605116</xdr:colOff>
      <xdr:row>1</xdr:row>
      <xdr:rowOff>18351</xdr:rowOff>
    </xdr:from>
    <xdr:to>
      <xdr:col>14</xdr:col>
      <xdr:colOff>21704</xdr:colOff>
      <xdr:row>1</xdr:row>
      <xdr:rowOff>784412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 flipH="1">
          <a:off x="1529041" y="199326"/>
          <a:ext cx="9313063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Quad D_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8</xdr:col>
      <xdr:colOff>133350</xdr:colOff>
      <xdr:row>7</xdr:row>
      <xdr:rowOff>28575</xdr:rowOff>
    </xdr:from>
    <xdr:to>
      <xdr:col>16</xdr:col>
      <xdr:colOff>647700</xdr:colOff>
      <xdr:row>30</xdr:row>
      <xdr:rowOff>43326</xdr:rowOff>
    </xdr:to>
    <xdr:pic>
      <xdr:nvPicPr>
        <xdr:cNvPr id="8" name="תמונה 7" descr="SAM_B_3.JP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 t="-285"/>
        <a:stretch>
          <a:fillRect/>
        </a:stretch>
      </xdr:blipFill>
      <xdr:spPr>
        <a:xfrm>
          <a:off x="6810375" y="3000375"/>
          <a:ext cx="6029325" cy="669177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602581" y="366713"/>
          <a:ext cx="94678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1602581" y="366713"/>
          <a:ext cx="94678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605116</xdr:colOff>
      <xdr:row>1</xdr:row>
      <xdr:rowOff>18351</xdr:rowOff>
    </xdr:from>
    <xdr:to>
      <xdr:col>14</xdr:col>
      <xdr:colOff>21704</xdr:colOff>
      <xdr:row>1</xdr:row>
      <xdr:rowOff>784412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 flipH="1">
          <a:off x="1529041" y="199326"/>
          <a:ext cx="8932063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Double DD_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13</xdr:col>
      <xdr:colOff>495300</xdr:colOff>
      <xdr:row>6</xdr:row>
      <xdr:rowOff>295275</xdr:rowOff>
    </xdr:from>
    <xdr:to>
      <xdr:col>20</xdr:col>
      <xdr:colOff>38100</xdr:colOff>
      <xdr:row>28</xdr:row>
      <xdr:rowOff>146970</xdr:rowOff>
    </xdr:to>
    <xdr:pic>
      <xdr:nvPicPr>
        <xdr:cNvPr id="5" name="תמונה 4" descr="SAM_B_2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0248900" y="3000375"/>
          <a:ext cx="4591050" cy="644299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669256" y="366713"/>
          <a:ext cx="91630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CR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 editAs="oneCell">
    <xdr:from>
      <xdr:col>19</xdr:col>
      <xdr:colOff>664369</xdr:colOff>
      <xdr:row>2</xdr:row>
      <xdr:rowOff>126207</xdr:rowOff>
    </xdr:from>
    <xdr:to>
      <xdr:col>23</xdr:col>
      <xdr:colOff>50006</xdr:colOff>
      <xdr:row>9</xdr:row>
      <xdr:rowOff>197645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14542294" y="1288257"/>
          <a:ext cx="2128837" cy="23383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 flipH="1">
          <a:off x="1669256" y="366713"/>
          <a:ext cx="91630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 flipH="1">
          <a:off x="1669256" y="366713"/>
          <a:ext cx="91630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605116</xdr:colOff>
      <xdr:row>1</xdr:row>
      <xdr:rowOff>18351</xdr:rowOff>
    </xdr:from>
    <xdr:to>
      <xdr:col>14</xdr:col>
      <xdr:colOff>21704</xdr:colOff>
      <xdr:row>1</xdr:row>
      <xdr:rowOff>784412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 flipH="1">
          <a:off x="1595716" y="199326"/>
          <a:ext cx="8627263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CR_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11</xdr:col>
      <xdr:colOff>483394</xdr:colOff>
      <xdr:row>6</xdr:row>
      <xdr:rowOff>297657</xdr:rowOff>
    </xdr:from>
    <xdr:to>
      <xdr:col>18</xdr:col>
      <xdr:colOff>26194</xdr:colOff>
      <xdr:row>28</xdr:row>
      <xdr:rowOff>149352</xdr:rowOff>
    </xdr:to>
    <xdr:pic>
      <xdr:nvPicPr>
        <xdr:cNvPr id="7" name="תמונה 6" descr="SAM_B_2.JP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8627269" y="2755107"/>
          <a:ext cx="4591050" cy="64429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602581" y="366713"/>
          <a:ext cx="88963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אובל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81240</xdr:colOff>
      <xdr:row>1</xdr:row>
      <xdr:rowOff>89789</xdr:rowOff>
    </xdr:from>
    <xdr:to>
      <xdr:col>14</xdr:col>
      <xdr:colOff>35718</xdr:colOff>
      <xdr:row>1</xdr:row>
      <xdr:rowOff>855850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1005165" y="270764"/>
          <a:ext cx="8898453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Oval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18</xdr:col>
      <xdr:colOff>0</xdr:colOff>
      <xdr:row>2</xdr:row>
      <xdr:rowOff>38100</xdr:rowOff>
    </xdr:from>
    <xdr:to>
      <xdr:col>21</xdr:col>
      <xdr:colOff>133350</xdr:colOff>
      <xdr:row>40</xdr:row>
      <xdr:rowOff>85725</xdr:rowOff>
    </xdr:to>
    <xdr:pic>
      <xdr:nvPicPr>
        <xdr:cNvPr id="4" name="תמונה 3" descr="SAM_2048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 b="-59"/>
        <a:stretch>
          <a:fillRect/>
        </a:stretch>
      </xdr:blipFill>
      <xdr:spPr>
        <a:xfrm>
          <a:off x="12782550" y="1200150"/>
          <a:ext cx="2190750" cy="104013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564481" y="366713"/>
          <a:ext cx="101060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כלי מיוחד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5</xdr:col>
      <xdr:colOff>130969</xdr:colOff>
      <xdr:row>4</xdr:row>
      <xdr:rowOff>30958</xdr:rowOff>
    </xdr:from>
    <xdr:to>
      <xdr:col>5</xdr:col>
      <xdr:colOff>1988344</xdr:colOff>
      <xdr:row>4</xdr:row>
      <xdr:rowOff>421482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3293269" y="1955008"/>
          <a:ext cx="1857375" cy="29527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25-</a:t>
          </a:r>
          <a:r>
            <a:rPr lang="en-US" sz="1800" b="1" i="0" strike="noStrike">
              <a:solidFill>
                <a:srgbClr val="000000"/>
              </a:solidFill>
              <a:latin typeface="Arial"/>
              <a:cs typeface="Arial"/>
            </a:rPr>
            <a:t>M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-09078264</a:t>
          </a:r>
        </a:p>
      </xdr:txBody>
    </xdr:sp>
    <xdr:clientData/>
  </xdr:twoCellAnchor>
  <xdr:twoCellAnchor editAs="oneCell">
    <xdr:from>
      <xdr:col>19</xdr:col>
      <xdr:colOff>88106</xdr:colOff>
      <xdr:row>2</xdr:row>
      <xdr:rowOff>21433</xdr:rowOff>
    </xdr:from>
    <xdr:to>
      <xdr:col>22</xdr:col>
      <xdr:colOff>539186</xdr:colOff>
      <xdr:row>4</xdr:row>
      <xdr:rowOff>285751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14804231" y="1183483"/>
          <a:ext cx="2508480" cy="10263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 flipH="1">
          <a:off x="1564481" y="366713"/>
          <a:ext cx="101060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 flipH="1">
          <a:off x="1564481" y="366713"/>
          <a:ext cx="101060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605116</xdr:colOff>
      <xdr:row>1</xdr:row>
      <xdr:rowOff>18351</xdr:rowOff>
    </xdr:from>
    <xdr:to>
      <xdr:col>14</xdr:col>
      <xdr:colOff>21704</xdr:colOff>
      <xdr:row>1</xdr:row>
      <xdr:rowOff>784412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 flipH="1">
          <a:off x="1490941" y="199326"/>
          <a:ext cx="9570238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special_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13</xdr:col>
      <xdr:colOff>76200</xdr:colOff>
      <xdr:row>5</xdr:row>
      <xdr:rowOff>101899</xdr:rowOff>
    </xdr:from>
    <xdr:to>
      <xdr:col>19</xdr:col>
      <xdr:colOff>28575</xdr:colOff>
      <xdr:row>25</xdr:row>
      <xdr:rowOff>13620</xdr:rowOff>
    </xdr:to>
    <xdr:pic>
      <xdr:nvPicPr>
        <xdr:cNvPr id="8" name="תמונה 7" descr="SAM_B_2.JP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11342914" y="2347078"/>
          <a:ext cx="4293054" cy="610297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640681" y="366713"/>
          <a:ext cx="90868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מרובע עם פינות מעוגלות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</a:t>
          </a:r>
        </a:p>
      </xdr:txBody>
    </xdr:sp>
    <xdr:clientData/>
  </xdr:twoCellAnchor>
  <xdr:twoCellAnchor editAs="oneCell">
    <xdr:from>
      <xdr:col>13</xdr:col>
      <xdr:colOff>404812</xdr:colOff>
      <xdr:row>5</xdr:row>
      <xdr:rowOff>202406</xdr:rowOff>
    </xdr:from>
    <xdr:to>
      <xdr:col>16</xdr:col>
      <xdr:colOff>369092</xdr:colOff>
      <xdr:row>11</xdr:row>
      <xdr:rowOff>273844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9815512" y="2326481"/>
          <a:ext cx="2021680" cy="20145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 flipH="1">
          <a:off x="1640681" y="366713"/>
          <a:ext cx="90868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 flipH="1">
          <a:off x="1640681" y="366713"/>
          <a:ext cx="90868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605115</xdr:colOff>
      <xdr:row>1</xdr:row>
      <xdr:rowOff>18351</xdr:rowOff>
    </xdr:from>
    <xdr:to>
      <xdr:col>16</xdr:col>
      <xdr:colOff>357186</xdr:colOff>
      <xdr:row>1</xdr:row>
      <xdr:rowOff>784412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 flipH="1">
          <a:off x="1567140" y="199326"/>
          <a:ext cx="10258146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Special Square_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16</xdr:col>
      <xdr:colOff>790575</xdr:colOff>
      <xdr:row>5</xdr:row>
      <xdr:rowOff>9525</xdr:rowOff>
    </xdr:from>
    <xdr:to>
      <xdr:col>23</xdr:col>
      <xdr:colOff>333375</xdr:colOff>
      <xdr:row>26</xdr:row>
      <xdr:rowOff>51720</xdr:rowOff>
    </xdr:to>
    <xdr:pic>
      <xdr:nvPicPr>
        <xdr:cNvPr id="7" name="תמונה 6" descr="SAM_B_2.JP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12258675" y="2133600"/>
          <a:ext cx="4591050" cy="644299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583531" y="366713"/>
          <a:ext cx="91630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משולש</a:t>
          </a:r>
          <a:r>
            <a:rPr lang="he-IL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שווי שוקים עם בסיס </a:t>
          </a:r>
          <a:r>
            <a:rPr lang="he-IL" sz="1800" b="1" i="0" strike="noStrike" baseline="0">
              <a:solidFill>
                <a:srgbClr val="000000"/>
              </a:solidFill>
              <a:latin typeface="Arial"/>
              <a:cs typeface="Arial"/>
            </a:rPr>
            <a:t>מעוגל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</a:t>
          </a:r>
        </a:p>
      </xdr:txBody>
    </xdr:sp>
    <xdr:clientData/>
  </xdr:twoCellAnchor>
  <xdr:twoCellAnchor>
    <xdr:from>
      <xdr:col>5</xdr:col>
      <xdr:colOff>11907</xdr:colOff>
      <xdr:row>4</xdr:row>
      <xdr:rowOff>19051</xdr:rowOff>
    </xdr:from>
    <xdr:to>
      <xdr:col>5</xdr:col>
      <xdr:colOff>1285875</xdr:colOff>
      <xdr:row>4</xdr:row>
      <xdr:rowOff>357187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3193257" y="1924051"/>
          <a:ext cx="1273968" cy="33813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none" strike="noStrike">
              <a:solidFill>
                <a:srgbClr val="000000"/>
              </a:solidFill>
              <a:latin typeface="Arial"/>
              <a:cs typeface="Arial"/>
            </a:rPr>
            <a:t>01000025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19</xdr:col>
      <xdr:colOff>637303</xdr:colOff>
      <xdr:row>1</xdr:row>
      <xdr:rowOff>940592</xdr:rowOff>
    </xdr:from>
    <xdr:to>
      <xdr:col>22</xdr:col>
      <xdr:colOff>488157</xdr:colOff>
      <xdr:row>8</xdr:row>
      <xdr:rowOff>44367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 rot="10800000">
          <a:off x="14429503" y="1121567"/>
          <a:ext cx="1908254" cy="2170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 flipH="1">
          <a:off x="1583531" y="366713"/>
          <a:ext cx="91630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 flipH="1">
          <a:off x="1583531" y="366713"/>
          <a:ext cx="91630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605114</xdr:colOff>
      <xdr:row>1</xdr:row>
      <xdr:rowOff>18351</xdr:rowOff>
    </xdr:from>
    <xdr:to>
      <xdr:col>15</xdr:col>
      <xdr:colOff>250030</xdr:colOff>
      <xdr:row>1</xdr:row>
      <xdr:rowOff>784412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 flipH="1">
          <a:off x="1509989" y="199326"/>
          <a:ext cx="9541391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_Special  Triangle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22</xdr:col>
      <xdr:colOff>628650</xdr:colOff>
      <xdr:row>2</xdr:row>
      <xdr:rowOff>19050</xdr:rowOff>
    </xdr:from>
    <xdr:to>
      <xdr:col>29</xdr:col>
      <xdr:colOff>419100</xdr:colOff>
      <xdr:row>21</xdr:row>
      <xdr:rowOff>232695</xdr:rowOff>
    </xdr:to>
    <xdr:pic>
      <xdr:nvPicPr>
        <xdr:cNvPr id="9" name="תמונה 8" descr="SAM_B_2.JP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16478250" y="1181100"/>
          <a:ext cx="4591050" cy="644299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95250</xdr:rowOff>
    </xdr:from>
    <xdr:to>
      <xdr:col>7</xdr:col>
      <xdr:colOff>76200</xdr:colOff>
      <xdr:row>2</xdr:row>
      <xdr:rowOff>169068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00125" y="95250"/>
          <a:ext cx="6705600" cy="73104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Die 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 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Round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7</xdr:col>
      <xdr:colOff>657225</xdr:colOff>
      <xdr:row>1</xdr:row>
      <xdr:rowOff>180975</xdr:rowOff>
    </xdr:from>
    <xdr:to>
      <xdr:col>12</xdr:col>
      <xdr:colOff>95250</xdr:colOff>
      <xdr:row>34</xdr:row>
      <xdr:rowOff>132582</xdr:rowOff>
    </xdr:to>
    <xdr:pic>
      <xdr:nvPicPr>
        <xdr:cNvPr id="3" name="תמונה 2" descr="SAM_2079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7515225" y="361950"/>
          <a:ext cx="3619500" cy="1014335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612106" y="366713"/>
          <a:ext cx="100774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מרובע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1612106" y="366713"/>
          <a:ext cx="100774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 flipH="1">
          <a:off x="1612106" y="366713"/>
          <a:ext cx="100774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605116</xdr:colOff>
      <xdr:row>1</xdr:row>
      <xdr:rowOff>18351</xdr:rowOff>
    </xdr:from>
    <xdr:to>
      <xdr:col>14</xdr:col>
      <xdr:colOff>21704</xdr:colOff>
      <xdr:row>1</xdr:row>
      <xdr:rowOff>784412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 flipH="1">
          <a:off x="1538566" y="199326"/>
          <a:ext cx="9541663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Die 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Square_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13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907381" y="366713"/>
          <a:ext cx="92297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נקבה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אובל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13</xdr:col>
      <xdr:colOff>631029</xdr:colOff>
      <xdr:row>1</xdr:row>
      <xdr:rowOff>962024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1907381" y="366713"/>
          <a:ext cx="92297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מלבן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13</xdr:col>
      <xdr:colOff>631029</xdr:colOff>
      <xdr:row>1</xdr:row>
      <xdr:rowOff>962024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 flipH="1">
          <a:off x="1907381" y="366713"/>
          <a:ext cx="92297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13</xdr:col>
      <xdr:colOff>631029</xdr:colOff>
      <xdr:row>1</xdr:row>
      <xdr:rowOff>962024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 flipH="1">
          <a:off x="1907381" y="366713"/>
          <a:ext cx="92297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605116</xdr:colOff>
      <xdr:row>1</xdr:row>
      <xdr:rowOff>18351</xdr:rowOff>
    </xdr:from>
    <xdr:to>
      <xdr:col>13</xdr:col>
      <xdr:colOff>21704</xdr:colOff>
      <xdr:row>1</xdr:row>
      <xdr:rowOff>784412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 flipH="1">
          <a:off x="1833841" y="199326"/>
          <a:ext cx="8693938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Die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Oval_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11905</xdr:colOff>
      <xdr:row>1</xdr:row>
      <xdr:rowOff>166689</xdr:rowOff>
    </xdr:from>
    <xdr:to>
      <xdr:col>9</xdr:col>
      <xdr:colOff>59531</xdr:colOff>
      <xdr:row>1</xdr:row>
      <xdr:rowOff>932750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6393655" y="347664"/>
          <a:ext cx="9248776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Extrusion-Flange Hole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9</xdr:col>
      <xdr:colOff>1057275</xdr:colOff>
      <xdr:row>1</xdr:row>
      <xdr:rowOff>866775</xdr:rowOff>
    </xdr:from>
    <xdr:to>
      <xdr:col>14</xdr:col>
      <xdr:colOff>385762</xdr:colOff>
      <xdr:row>25</xdr:row>
      <xdr:rowOff>30933</xdr:rowOff>
    </xdr:to>
    <xdr:pic>
      <xdr:nvPicPr>
        <xdr:cNvPr id="3" name="תמונה 2" descr="SAM_1988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1363325" y="1047750"/>
          <a:ext cx="4919662" cy="666033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981074</xdr:colOff>
      <xdr:row>1</xdr:row>
      <xdr:rowOff>3062</xdr:rowOff>
    </xdr:from>
    <xdr:to>
      <xdr:col>4</xdr:col>
      <xdr:colOff>485773</xdr:colOff>
      <xdr:row>2</xdr:row>
      <xdr:rowOff>142874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981074" y="184037"/>
          <a:ext cx="5981699" cy="73988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800" b="0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__ 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297657</xdr:colOff>
      <xdr:row>4</xdr:row>
      <xdr:rowOff>119064</xdr:rowOff>
    </xdr:from>
    <xdr:to>
      <xdr:col>1</xdr:col>
      <xdr:colOff>1369219</xdr:colOff>
      <xdr:row>4</xdr:row>
      <xdr:rowOff>631031</xdr:rowOff>
    </xdr:to>
    <xdr:sp macro="" textlink="">
      <xdr:nvSpPr>
        <xdr:cNvPr id="5" name="TextBox 4"/>
        <xdr:cNvSpPr txBox="1"/>
      </xdr:nvSpPr>
      <xdr:spPr>
        <a:xfrm>
          <a:off x="1878807" y="1871664"/>
          <a:ext cx="1071562" cy="5119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1" anchor="ctr"/>
        <a:lstStyle/>
        <a:p>
          <a:pPr algn="ctr"/>
          <a:r>
            <a:rPr lang="en-US" sz="1600" b="1" i="0" u="none" strike="noStrike">
              <a:solidFill>
                <a:schemeClr val="dk1"/>
              </a:solidFill>
              <a:latin typeface="+mn-lt"/>
              <a:ea typeface="+mn-ea"/>
              <a:cs typeface="+mj-cs"/>
            </a:rPr>
            <a:t>1.5 MAT'L</a:t>
          </a:r>
          <a:r>
            <a:rPr lang="en-US" sz="1600" b="1">
              <a:cs typeface="+mj-cs"/>
            </a:rPr>
            <a:t> </a:t>
          </a:r>
        </a:p>
        <a:p>
          <a:pPr algn="ctr"/>
          <a:r>
            <a:rPr lang="en-US" sz="1600" b="1">
              <a:cs typeface="+mj-cs"/>
            </a:rPr>
            <a:t>02098140</a:t>
          </a:r>
        </a:p>
        <a:p>
          <a:pPr algn="ctr"/>
          <a:endParaRPr lang="he-IL" sz="1600" b="1">
            <a:cs typeface="+mj-cs"/>
          </a:endParaRPr>
        </a:p>
      </xdr:txBody>
    </xdr:sp>
    <xdr:clientData/>
  </xdr:twoCellAnchor>
  <xdr:twoCellAnchor>
    <xdr:from>
      <xdr:col>1</xdr:col>
      <xdr:colOff>119061</xdr:colOff>
      <xdr:row>5</xdr:row>
      <xdr:rowOff>95251</xdr:rowOff>
    </xdr:from>
    <xdr:to>
      <xdr:col>1</xdr:col>
      <xdr:colOff>1666875</xdr:colOff>
      <xdr:row>5</xdr:row>
      <xdr:rowOff>595312</xdr:rowOff>
    </xdr:to>
    <xdr:sp macro="" textlink="">
      <xdr:nvSpPr>
        <xdr:cNvPr id="6" name="TextBox 5"/>
        <xdr:cNvSpPr txBox="1"/>
      </xdr:nvSpPr>
      <xdr:spPr>
        <a:xfrm>
          <a:off x="1700211" y="2524126"/>
          <a:ext cx="1547814" cy="5000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1" anchor="ctr"/>
        <a:lstStyle/>
        <a:p>
          <a:pPr algn="ctr"/>
          <a:r>
            <a:rPr lang="en-US" sz="1600" b="1" i="0" u="none" strike="noStrike">
              <a:solidFill>
                <a:schemeClr val="dk1"/>
              </a:solidFill>
              <a:latin typeface="+mn-lt"/>
              <a:ea typeface="+mn-ea"/>
              <a:cs typeface="+mj-cs"/>
            </a:rPr>
            <a:t>M04982055 DC</a:t>
          </a:r>
          <a:endParaRPr lang="he-IL" sz="1600" b="1">
            <a:cs typeface="+mj-cs"/>
          </a:endParaRPr>
        </a:p>
      </xdr:txBody>
    </xdr:sp>
    <xdr:clientData/>
  </xdr:twoCellAnchor>
  <xdr:twoCellAnchor editAs="oneCell">
    <xdr:from>
      <xdr:col>6</xdr:col>
      <xdr:colOff>152400</xdr:colOff>
      <xdr:row>3</xdr:row>
      <xdr:rowOff>57150</xdr:rowOff>
    </xdr:from>
    <xdr:to>
      <xdr:col>9</xdr:col>
      <xdr:colOff>519112</xdr:colOff>
      <xdr:row>15</xdr:row>
      <xdr:rowOff>69033</xdr:rowOff>
    </xdr:to>
    <xdr:pic>
      <xdr:nvPicPr>
        <xdr:cNvPr id="17" name="תמונה 16" descr="SAM_1988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9210675" y="1143000"/>
          <a:ext cx="4919662" cy="666033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981074</xdr:colOff>
      <xdr:row>1</xdr:row>
      <xdr:rowOff>3062</xdr:rowOff>
    </xdr:from>
    <xdr:to>
      <xdr:col>4</xdr:col>
      <xdr:colOff>485773</xdr:colOff>
      <xdr:row>2</xdr:row>
      <xdr:rowOff>142874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981074" y="184037"/>
          <a:ext cx="5981699" cy="73988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800" b="0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__ 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350044</xdr:colOff>
      <xdr:row>4</xdr:row>
      <xdr:rowOff>157844</xdr:rowOff>
    </xdr:from>
    <xdr:to>
      <xdr:col>1</xdr:col>
      <xdr:colOff>1550194</xdr:colOff>
      <xdr:row>4</xdr:row>
      <xdr:rowOff>622188</xdr:rowOff>
    </xdr:to>
    <xdr:sp macro="" textlink="">
      <xdr:nvSpPr>
        <xdr:cNvPr id="7" name="TextBox 6"/>
        <xdr:cNvSpPr txBox="1"/>
      </xdr:nvSpPr>
      <xdr:spPr>
        <a:xfrm>
          <a:off x="1931194" y="1910444"/>
          <a:ext cx="1200150" cy="4643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1" anchor="ctr"/>
        <a:lstStyle/>
        <a:p>
          <a:pPr algn="ctr"/>
          <a:r>
            <a:rPr lang="en-US" sz="1600" b="1" i="0" u="none" strike="noStrike">
              <a:solidFill>
                <a:schemeClr val="dk1"/>
              </a:solidFill>
              <a:latin typeface="+mn-lt"/>
              <a:ea typeface="+mn-ea"/>
              <a:cs typeface="+mj-cs"/>
            </a:rPr>
            <a:t>1.5 MAT'L</a:t>
          </a:r>
          <a:r>
            <a:rPr lang="en-US" sz="1600" b="1">
              <a:cs typeface="+mj-cs"/>
            </a:rPr>
            <a:t> </a:t>
          </a:r>
        </a:p>
        <a:p>
          <a:pPr algn="ctr"/>
          <a:r>
            <a:rPr lang="en-US" sz="1600" b="1">
              <a:cs typeface="+mj-cs"/>
            </a:rPr>
            <a:t>07040036</a:t>
          </a:r>
        </a:p>
        <a:p>
          <a:pPr algn="ctr"/>
          <a:endParaRPr lang="he-IL" sz="1600" b="1">
            <a:cs typeface="+mj-cs"/>
          </a:endParaRPr>
        </a:p>
      </xdr:txBody>
    </xdr:sp>
    <xdr:clientData/>
  </xdr:twoCellAnchor>
  <xdr:twoCellAnchor editAs="oneCell">
    <xdr:from>
      <xdr:col>5</xdr:col>
      <xdr:colOff>1200150</xdr:colOff>
      <xdr:row>3</xdr:row>
      <xdr:rowOff>0</xdr:rowOff>
    </xdr:from>
    <xdr:to>
      <xdr:col>9</xdr:col>
      <xdr:colOff>347662</xdr:colOff>
      <xdr:row>12</xdr:row>
      <xdr:rowOff>145233</xdr:rowOff>
    </xdr:to>
    <xdr:pic>
      <xdr:nvPicPr>
        <xdr:cNvPr id="17" name="תמונה 16" descr="SAM_1988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9039225" y="1085850"/>
          <a:ext cx="4919662" cy="666033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981074</xdr:colOff>
      <xdr:row>1</xdr:row>
      <xdr:rowOff>3062</xdr:rowOff>
    </xdr:from>
    <xdr:to>
      <xdr:col>4</xdr:col>
      <xdr:colOff>485773</xdr:colOff>
      <xdr:row>2</xdr:row>
      <xdr:rowOff>142874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981074" y="184037"/>
          <a:ext cx="5981699" cy="73988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800" b="0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__ 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69056</xdr:colOff>
      <xdr:row>4</xdr:row>
      <xdr:rowOff>95250</xdr:rowOff>
    </xdr:from>
    <xdr:to>
      <xdr:col>1</xdr:col>
      <xdr:colOff>1545431</xdr:colOff>
      <xdr:row>4</xdr:row>
      <xdr:rowOff>440532</xdr:rowOff>
    </xdr:to>
    <xdr:sp macro="" textlink="">
      <xdr:nvSpPr>
        <xdr:cNvPr id="4" name="TextBox 3"/>
        <xdr:cNvSpPr txBox="1"/>
      </xdr:nvSpPr>
      <xdr:spPr>
        <a:xfrm>
          <a:off x="1650206" y="4105275"/>
          <a:ext cx="1476375" cy="34528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1" anchor="ctr"/>
        <a:lstStyle/>
        <a:p>
          <a:pPr algn="ctr"/>
          <a:r>
            <a:rPr lang="en-US" sz="1600" b="1" i="0" u="none" strike="noStrike">
              <a:solidFill>
                <a:schemeClr val="dk1"/>
              </a:solidFill>
              <a:latin typeface="+mn-lt"/>
              <a:ea typeface="+mn-ea"/>
              <a:cs typeface="+mj-cs"/>
            </a:rPr>
            <a:t>WT858030</a:t>
          </a:r>
        </a:p>
        <a:p>
          <a:pPr algn="ctr"/>
          <a:r>
            <a:rPr lang="en-US" sz="1600" b="1" i="0" u="none" strike="noStrike">
              <a:solidFill>
                <a:schemeClr val="dk1"/>
              </a:solidFill>
              <a:latin typeface="+mn-lt"/>
              <a:ea typeface="+mn-ea"/>
              <a:cs typeface="+mj-cs"/>
            </a:rPr>
            <a:t>12Ø</a:t>
          </a:r>
          <a:endParaRPr lang="en-US" sz="1600" b="1">
            <a:cs typeface="+mj-cs"/>
          </a:endParaRPr>
        </a:p>
      </xdr:txBody>
    </xdr:sp>
    <xdr:clientData/>
  </xdr:twoCellAnchor>
  <xdr:twoCellAnchor>
    <xdr:from>
      <xdr:col>1</xdr:col>
      <xdr:colOff>166687</xdr:colOff>
      <xdr:row>5</xdr:row>
      <xdr:rowOff>11907</xdr:rowOff>
    </xdr:from>
    <xdr:to>
      <xdr:col>1</xdr:col>
      <xdr:colOff>1490662</xdr:colOff>
      <xdr:row>5</xdr:row>
      <xdr:rowOff>511969</xdr:rowOff>
    </xdr:to>
    <xdr:sp macro="" textlink="">
      <xdr:nvSpPr>
        <xdr:cNvPr id="8" name="TextBox 7"/>
        <xdr:cNvSpPr txBox="1"/>
      </xdr:nvSpPr>
      <xdr:spPr>
        <a:xfrm>
          <a:off x="1747837" y="4745832"/>
          <a:ext cx="1323975" cy="500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1" anchor="ctr"/>
        <a:lstStyle/>
        <a:p>
          <a:pPr algn="ctr"/>
          <a:r>
            <a:rPr lang="en-US" sz="1600" b="1" i="0" u="none" strike="noStrike">
              <a:solidFill>
                <a:schemeClr val="dk1"/>
              </a:solidFill>
              <a:latin typeface="+mn-lt"/>
              <a:ea typeface="+mn-ea"/>
              <a:cs typeface="+mj-cs"/>
            </a:rPr>
            <a:t>WT015111</a:t>
          </a:r>
          <a:endParaRPr lang="he-IL" sz="1600" b="1">
            <a:cs typeface="+mj-cs"/>
          </a:endParaRPr>
        </a:p>
      </xdr:txBody>
    </xdr:sp>
    <xdr:clientData/>
  </xdr:twoCellAnchor>
  <xdr:twoCellAnchor>
    <xdr:from>
      <xdr:col>1</xdr:col>
      <xdr:colOff>130968</xdr:colOff>
      <xdr:row>6</xdr:row>
      <xdr:rowOff>71439</xdr:rowOff>
    </xdr:from>
    <xdr:to>
      <xdr:col>1</xdr:col>
      <xdr:colOff>1454943</xdr:colOff>
      <xdr:row>6</xdr:row>
      <xdr:rowOff>559596</xdr:rowOff>
    </xdr:to>
    <xdr:sp macro="" textlink="">
      <xdr:nvSpPr>
        <xdr:cNvPr id="9" name="TextBox 8"/>
        <xdr:cNvSpPr txBox="1"/>
      </xdr:nvSpPr>
      <xdr:spPr>
        <a:xfrm>
          <a:off x="1712118" y="5491164"/>
          <a:ext cx="1323975" cy="48815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1" anchor="ctr"/>
        <a:lstStyle/>
        <a:p>
          <a:pPr algn="ctr"/>
          <a:r>
            <a:rPr lang="en-US" sz="1600" b="1" i="0" u="none" strike="noStrike">
              <a:solidFill>
                <a:schemeClr val="dk1"/>
              </a:solidFill>
              <a:latin typeface="+mn-lt"/>
              <a:ea typeface="+mn-ea"/>
              <a:cs typeface="+mj-cs"/>
            </a:rPr>
            <a:t>08998029</a:t>
          </a:r>
        </a:p>
        <a:p>
          <a:pPr algn="ctr"/>
          <a:r>
            <a:rPr lang="en-US" sz="1600" b="1" i="0" u="none" strike="noStrike">
              <a:solidFill>
                <a:schemeClr val="dk1"/>
              </a:solidFill>
              <a:latin typeface="+mn-lt"/>
              <a:ea typeface="+mn-ea"/>
              <a:cs typeface="+mj-cs"/>
            </a:rPr>
            <a:t>1.5MAT'L</a:t>
          </a:r>
          <a:endParaRPr lang="he-IL" sz="1600" b="1">
            <a:cs typeface="+mj-cs"/>
          </a:endParaRPr>
        </a:p>
      </xdr:txBody>
    </xdr:sp>
    <xdr:clientData/>
  </xdr:twoCellAnchor>
  <xdr:twoCellAnchor editAs="oneCell">
    <xdr:from>
      <xdr:col>6</xdr:col>
      <xdr:colOff>0</xdr:colOff>
      <xdr:row>3</xdr:row>
      <xdr:rowOff>19050</xdr:rowOff>
    </xdr:from>
    <xdr:to>
      <xdr:col>9</xdr:col>
      <xdr:colOff>366712</xdr:colOff>
      <xdr:row>12</xdr:row>
      <xdr:rowOff>164283</xdr:rowOff>
    </xdr:to>
    <xdr:pic>
      <xdr:nvPicPr>
        <xdr:cNvPr id="17" name="תמונה 16" descr="SAM_1988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9058275" y="1104900"/>
          <a:ext cx="4919662" cy="66603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81240</xdr:colOff>
      <xdr:row>1</xdr:row>
      <xdr:rowOff>89789</xdr:rowOff>
    </xdr:from>
    <xdr:to>
      <xdr:col>14</xdr:col>
      <xdr:colOff>35718</xdr:colOff>
      <xdr:row>1</xdr:row>
      <xdr:rowOff>855850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 flipH="1">
          <a:off x="1005165" y="270764"/>
          <a:ext cx="8907978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F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Square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81240</xdr:colOff>
      <xdr:row>1</xdr:row>
      <xdr:rowOff>89789</xdr:rowOff>
    </xdr:from>
    <xdr:to>
      <xdr:col>14</xdr:col>
      <xdr:colOff>35718</xdr:colOff>
      <xdr:row>1</xdr:row>
      <xdr:rowOff>855850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 flipH="1">
          <a:off x="1005165" y="270764"/>
          <a:ext cx="8907978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Square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18</xdr:col>
      <xdr:colOff>171450</xdr:colOff>
      <xdr:row>1</xdr:row>
      <xdr:rowOff>771525</xdr:rowOff>
    </xdr:from>
    <xdr:to>
      <xdr:col>21</xdr:col>
      <xdr:colOff>9525</xdr:colOff>
      <xdr:row>20</xdr:row>
      <xdr:rowOff>66750</xdr:rowOff>
    </xdr:to>
    <xdr:pic>
      <xdr:nvPicPr>
        <xdr:cNvPr id="4" name="תמונה 3" descr="SAM_2054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3039725" y="952500"/>
          <a:ext cx="1895475" cy="613417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981074</xdr:colOff>
      <xdr:row>1</xdr:row>
      <xdr:rowOff>3062</xdr:rowOff>
    </xdr:from>
    <xdr:to>
      <xdr:col>4</xdr:col>
      <xdr:colOff>485773</xdr:colOff>
      <xdr:row>2</xdr:row>
      <xdr:rowOff>142874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981074" y="184037"/>
          <a:ext cx="5981699" cy="73988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800" b="0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__ 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1200150</xdr:colOff>
      <xdr:row>3</xdr:row>
      <xdr:rowOff>0</xdr:rowOff>
    </xdr:from>
    <xdr:to>
      <xdr:col>9</xdr:col>
      <xdr:colOff>347662</xdr:colOff>
      <xdr:row>12</xdr:row>
      <xdr:rowOff>145233</xdr:rowOff>
    </xdr:to>
    <xdr:pic>
      <xdr:nvPicPr>
        <xdr:cNvPr id="17" name="תמונה 16" descr="SAM_1988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9039225" y="1085850"/>
          <a:ext cx="4919662" cy="666033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981074</xdr:colOff>
      <xdr:row>1</xdr:row>
      <xdr:rowOff>3062</xdr:rowOff>
    </xdr:from>
    <xdr:to>
      <xdr:col>4</xdr:col>
      <xdr:colOff>485773</xdr:colOff>
      <xdr:row>2</xdr:row>
      <xdr:rowOff>142874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981074" y="184037"/>
          <a:ext cx="5981699" cy="73988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800" b="0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__ 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190501</xdr:colOff>
      <xdr:row>4</xdr:row>
      <xdr:rowOff>321470</xdr:rowOff>
    </xdr:from>
    <xdr:to>
      <xdr:col>1</xdr:col>
      <xdr:colOff>1514476</xdr:colOff>
      <xdr:row>4</xdr:row>
      <xdr:rowOff>571499</xdr:rowOff>
    </xdr:to>
    <xdr:sp macro="" textlink="">
      <xdr:nvSpPr>
        <xdr:cNvPr id="10" name="TextBox 9"/>
        <xdr:cNvSpPr txBox="1"/>
      </xdr:nvSpPr>
      <xdr:spPr>
        <a:xfrm>
          <a:off x="1771651" y="7255670"/>
          <a:ext cx="1323975" cy="25002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1" anchor="ctr"/>
        <a:lstStyle/>
        <a:p>
          <a:pPr algn="ctr"/>
          <a:r>
            <a:rPr lang="en-US" sz="1600" b="1" i="0" u="none" strike="noStrike">
              <a:solidFill>
                <a:schemeClr val="dk1"/>
              </a:solidFill>
              <a:latin typeface="+mn-lt"/>
              <a:ea typeface="+mn-ea"/>
              <a:cs typeface="+mj-cs"/>
            </a:rPr>
            <a:t>06078245</a:t>
          </a:r>
          <a:endParaRPr lang="he-IL" sz="1600" b="1">
            <a:cs typeface="+mj-cs"/>
          </a:endParaRPr>
        </a:p>
      </xdr:txBody>
    </xdr:sp>
    <xdr:clientData/>
  </xdr:twoCellAnchor>
  <xdr:twoCellAnchor>
    <xdr:from>
      <xdr:col>1</xdr:col>
      <xdr:colOff>202407</xdr:colOff>
      <xdr:row>5</xdr:row>
      <xdr:rowOff>107156</xdr:rowOff>
    </xdr:from>
    <xdr:to>
      <xdr:col>1</xdr:col>
      <xdr:colOff>1526382</xdr:colOff>
      <xdr:row>5</xdr:row>
      <xdr:rowOff>583406</xdr:rowOff>
    </xdr:to>
    <xdr:sp macro="" textlink="">
      <xdr:nvSpPr>
        <xdr:cNvPr id="11" name="TextBox 10"/>
        <xdr:cNvSpPr txBox="1"/>
      </xdr:nvSpPr>
      <xdr:spPr>
        <a:xfrm>
          <a:off x="1783557" y="7708106"/>
          <a:ext cx="1323975" cy="476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1" anchor="ctr"/>
        <a:lstStyle/>
        <a:p>
          <a:pPr algn="ctr"/>
          <a:r>
            <a:rPr lang="en-US" sz="16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1.5 MAT'L</a:t>
          </a:r>
          <a:r>
            <a:rPr lang="en-US" sz="1600" b="1">
              <a:cs typeface="+mn-cs"/>
            </a:rPr>
            <a:t> </a:t>
          </a:r>
        </a:p>
        <a:p>
          <a:pPr algn="ctr"/>
          <a:r>
            <a:rPr lang="en-US" sz="1600" b="1" i="0">
              <a:solidFill>
                <a:schemeClr val="dk1"/>
              </a:solidFill>
              <a:latin typeface="+mn-lt"/>
              <a:ea typeface="+mn-ea"/>
              <a:cs typeface="+mn-cs"/>
            </a:rPr>
            <a:t>4.5Ø</a:t>
          </a:r>
          <a:endParaRPr lang="en-US" sz="16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he-IL" sz="1600" b="1">
            <a:cs typeface="+mn-cs"/>
          </a:endParaRPr>
        </a:p>
      </xdr:txBody>
    </xdr:sp>
    <xdr:clientData/>
  </xdr:twoCellAnchor>
  <xdr:twoCellAnchor editAs="oneCell">
    <xdr:from>
      <xdr:col>6</xdr:col>
      <xdr:colOff>0</xdr:colOff>
      <xdr:row>2</xdr:row>
      <xdr:rowOff>295275</xdr:rowOff>
    </xdr:from>
    <xdr:to>
      <xdr:col>9</xdr:col>
      <xdr:colOff>366712</xdr:colOff>
      <xdr:row>12</xdr:row>
      <xdr:rowOff>135708</xdr:rowOff>
    </xdr:to>
    <xdr:pic>
      <xdr:nvPicPr>
        <xdr:cNvPr id="17" name="תמונה 16" descr="SAM_1988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9058275" y="1076325"/>
          <a:ext cx="4919662" cy="666033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981074</xdr:colOff>
      <xdr:row>1</xdr:row>
      <xdr:rowOff>3062</xdr:rowOff>
    </xdr:from>
    <xdr:to>
      <xdr:col>4</xdr:col>
      <xdr:colOff>485773</xdr:colOff>
      <xdr:row>2</xdr:row>
      <xdr:rowOff>142874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981074" y="184037"/>
          <a:ext cx="5981699" cy="73988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800" b="0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__ 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202406</xdr:colOff>
      <xdr:row>4</xdr:row>
      <xdr:rowOff>107156</xdr:rowOff>
    </xdr:from>
    <xdr:to>
      <xdr:col>1</xdr:col>
      <xdr:colOff>1526381</xdr:colOff>
      <xdr:row>4</xdr:row>
      <xdr:rowOff>357185</xdr:rowOff>
    </xdr:to>
    <xdr:sp macro="" textlink="">
      <xdr:nvSpPr>
        <xdr:cNvPr id="14" name="TextBox 13"/>
        <xdr:cNvSpPr txBox="1"/>
      </xdr:nvSpPr>
      <xdr:spPr>
        <a:xfrm>
          <a:off x="1783556" y="8479631"/>
          <a:ext cx="1323975" cy="25002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1" anchor="ctr"/>
        <a:lstStyle/>
        <a:p>
          <a:pPr algn="ctr"/>
          <a:r>
            <a:rPr lang="en-US" sz="1600" b="1" i="0" u="none" strike="noStrike">
              <a:solidFill>
                <a:schemeClr val="dk1"/>
              </a:solidFill>
              <a:latin typeface="+mn-lt"/>
              <a:ea typeface="+mn-ea"/>
              <a:cs typeface="+mj-cs"/>
            </a:rPr>
            <a:t>S12857</a:t>
          </a:r>
          <a:endParaRPr lang="he-IL" sz="1600" b="1">
            <a:cs typeface="+mj-cs"/>
          </a:endParaRPr>
        </a:p>
      </xdr:txBody>
    </xdr:sp>
    <xdr:clientData/>
  </xdr:twoCellAnchor>
  <xdr:twoCellAnchor editAs="oneCell">
    <xdr:from>
      <xdr:col>6</xdr:col>
      <xdr:colOff>266700</xdr:colOff>
      <xdr:row>3</xdr:row>
      <xdr:rowOff>19050</xdr:rowOff>
    </xdr:from>
    <xdr:to>
      <xdr:col>9</xdr:col>
      <xdr:colOff>633412</xdr:colOff>
      <xdr:row>12</xdr:row>
      <xdr:rowOff>164283</xdr:rowOff>
    </xdr:to>
    <xdr:pic>
      <xdr:nvPicPr>
        <xdr:cNvPr id="17" name="תמונה 16" descr="SAM_1988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9324975" y="1104900"/>
          <a:ext cx="4919662" cy="666033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981074</xdr:colOff>
      <xdr:row>1</xdr:row>
      <xdr:rowOff>3062</xdr:rowOff>
    </xdr:from>
    <xdr:to>
      <xdr:col>4</xdr:col>
      <xdr:colOff>485773</xdr:colOff>
      <xdr:row>2</xdr:row>
      <xdr:rowOff>142874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981074" y="184037"/>
          <a:ext cx="5981699" cy="73988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800" b="0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__ 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47626</xdr:colOff>
      <xdr:row>4</xdr:row>
      <xdr:rowOff>59530</xdr:rowOff>
    </xdr:from>
    <xdr:to>
      <xdr:col>1</xdr:col>
      <xdr:colOff>1743075</xdr:colOff>
      <xdr:row>4</xdr:row>
      <xdr:rowOff>607218</xdr:rowOff>
    </xdr:to>
    <xdr:sp macro="" textlink="">
      <xdr:nvSpPr>
        <xdr:cNvPr id="12" name="TextBox 11"/>
        <xdr:cNvSpPr txBox="1"/>
      </xdr:nvSpPr>
      <xdr:spPr>
        <a:xfrm>
          <a:off x="1628776" y="9213055"/>
          <a:ext cx="1695449" cy="54768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1" anchor="ctr"/>
        <a:lstStyle/>
        <a:p>
          <a:pPr algn="ctr"/>
          <a:r>
            <a:rPr lang="en-US" sz="1600" b="1" i="0" u="none" strike="noStrike">
              <a:solidFill>
                <a:schemeClr val="dk1"/>
              </a:solidFill>
              <a:latin typeface="+mn-lt"/>
              <a:ea typeface="+mn-ea"/>
              <a:cs typeface="+mj-cs"/>
            </a:rPr>
            <a:t>M11998150/11-11 DC</a:t>
          </a:r>
        </a:p>
        <a:p>
          <a:pPr algn="ctr"/>
          <a:r>
            <a:rPr lang="en-US" sz="1600" b="1" i="0" u="none" strike="noStrike">
              <a:solidFill>
                <a:schemeClr val="dk1"/>
              </a:solidFill>
              <a:latin typeface="+mn-lt"/>
              <a:ea typeface="+mn-ea"/>
              <a:cs typeface="+mj-cs"/>
            </a:rPr>
            <a:t>1.27 MAT'L</a:t>
          </a:r>
          <a:endParaRPr lang="he-IL" sz="1600" b="1">
            <a:cs typeface="+mj-cs"/>
          </a:endParaRPr>
        </a:p>
      </xdr:txBody>
    </xdr:sp>
    <xdr:clientData/>
  </xdr:twoCellAnchor>
  <xdr:twoCellAnchor editAs="oneCell">
    <xdr:from>
      <xdr:col>6</xdr:col>
      <xdr:colOff>571500</xdr:colOff>
      <xdr:row>2</xdr:row>
      <xdr:rowOff>95250</xdr:rowOff>
    </xdr:from>
    <xdr:to>
      <xdr:col>9</xdr:col>
      <xdr:colOff>938212</xdr:colOff>
      <xdr:row>11</xdr:row>
      <xdr:rowOff>602433</xdr:rowOff>
    </xdr:to>
    <xdr:pic>
      <xdr:nvPicPr>
        <xdr:cNvPr id="17" name="תמונה 16" descr="SAM_1988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9629775" y="876300"/>
          <a:ext cx="4919662" cy="666033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981074</xdr:colOff>
      <xdr:row>1</xdr:row>
      <xdr:rowOff>3062</xdr:rowOff>
    </xdr:from>
    <xdr:to>
      <xdr:col>4</xdr:col>
      <xdr:colOff>485773</xdr:colOff>
      <xdr:row>2</xdr:row>
      <xdr:rowOff>142874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981074" y="184037"/>
          <a:ext cx="5981699" cy="73988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800" b="0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__ 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166691</xdr:colOff>
      <xdr:row>4</xdr:row>
      <xdr:rowOff>142874</xdr:rowOff>
    </xdr:from>
    <xdr:to>
      <xdr:col>1</xdr:col>
      <xdr:colOff>1490666</xdr:colOff>
      <xdr:row>4</xdr:row>
      <xdr:rowOff>607218</xdr:rowOff>
    </xdr:to>
    <xdr:sp macro="" textlink="">
      <xdr:nvSpPr>
        <xdr:cNvPr id="3" name="TextBox 2"/>
        <xdr:cNvSpPr txBox="1"/>
      </xdr:nvSpPr>
      <xdr:spPr>
        <a:xfrm>
          <a:off x="1747841" y="10144124"/>
          <a:ext cx="1323975" cy="4643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1" anchor="ctr"/>
        <a:lstStyle/>
        <a:p>
          <a:pPr algn="ctr"/>
          <a:r>
            <a:rPr lang="en-US" sz="1600" b="1" i="0" u="none" strike="noStrike">
              <a:solidFill>
                <a:schemeClr val="dk1"/>
              </a:solidFill>
              <a:latin typeface="+mn-lt"/>
              <a:ea typeface="+mn-ea"/>
              <a:cs typeface="+mj-cs"/>
            </a:rPr>
            <a:t>01050043</a:t>
          </a:r>
          <a:endParaRPr lang="he-IL" sz="1600" b="1">
            <a:cs typeface="+mj-cs"/>
          </a:endParaRPr>
        </a:p>
      </xdr:txBody>
    </xdr:sp>
    <xdr:clientData/>
  </xdr:twoCellAnchor>
  <xdr:twoCellAnchor>
    <xdr:from>
      <xdr:col>1</xdr:col>
      <xdr:colOff>178594</xdr:colOff>
      <xdr:row>5</xdr:row>
      <xdr:rowOff>142874</xdr:rowOff>
    </xdr:from>
    <xdr:to>
      <xdr:col>1</xdr:col>
      <xdr:colOff>1502569</xdr:colOff>
      <xdr:row>5</xdr:row>
      <xdr:rowOff>583405</xdr:rowOff>
    </xdr:to>
    <xdr:sp macro="" textlink="">
      <xdr:nvSpPr>
        <xdr:cNvPr id="13" name="TextBox 12"/>
        <xdr:cNvSpPr txBox="1"/>
      </xdr:nvSpPr>
      <xdr:spPr>
        <a:xfrm>
          <a:off x="1759744" y="10772774"/>
          <a:ext cx="1323975" cy="4405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1" anchor="ctr"/>
        <a:lstStyle/>
        <a:p>
          <a:pPr algn="ctr"/>
          <a:r>
            <a:rPr lang="en-US" sz="1600" b="1" i="0" u="none" strike="noStrike">
              <a:solidFill>
                <a:schemeClr val="dk1"/>
              </a:solidFill>
              <a:latin typeface="+mn-lt"/>
              <a:ea typeface="+mn-ea"/>
              <a:cs typeface="+mj-cs"/>
            </a:rPr>
            <a:t>08000336	</a:t>
          </a:r>
        </a:p>
        <a:p>
          <a:pPr algn="ctr"/>
          <a:r>
            <a:rPr lang="en-US" sz="1600" b="1" i="0" u="none" strike="noStrike">
              <a:solidFill>
                <a:schemeClr val="dk1"/>
              </a:solidFill>
              <a:latin typeface="+mn-lt"/>
              <a:ea typeface="+mn-ea"/>
              <a:cs typeface="+mj-cs"/>
            </a:rPr>
            <a:t>2MML MAT'L</a:t>
          </a:r>
          <a:endParaRPr lang="he-IL" sz="1600" b="1">
            <a:cs typeface="+mj-cs"/>
          </a:endParaRPr>
        </a:p>
      </xdr:txBody>
    </xdr:sp>
    <xdr:clientData/>
  </xdr:twoCellAnchor>
  <xdr:twoCellAnchor>
    <xdr:from>
      <xdr:col>1</xdr:col>
      <xdr:colOff>164307</xdr:colOff>
      <xdr:row>6</xdr:row>
      <xdr:rowOff>140489</xdr:rowOff>
    </xdr:from>
    <xdr:to>
      <xdr:col>1</xdr:col>
      <xdr:colOff>1488282</xdr:colOff>
      <xdr:row>6</xdr:row>
      <xdr:rowOff>581020</xdr:rowOff>
    </xdr:to>
    <xdr:sp macro="" textlink="">
      <xdr:nvSpPr>
        <xdr:cNvPr id="15" name="TextBox 14"/>
        <xdr:cNvSpPr txBox="1"/>
      </xdr:nvSpPr>
      <xdr:spPr>
        <a:xfrm>
          <a:off x="1745457" y="11560964"/>
          <a:ext cx="1323975" cy="4405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1" anchor="ctr"/>
        <a:lstStyle/>
        <a:p>
          <a:pPr algn="ctr"/>
          <a:r>
            <a:rPr lang="en-US" sz="1600" b="1" i="0" u="none" strike="noStrike">
              <a:solidFill>
                <a:schemeClr val="dk1"/>
              </a:solidFill>
              <a:latin typeface="+mn-lt"/>
              <a:ea typeface="+mn-ea"/>
              <a:cs typeface="+mj-cs"/>
            </a:rPr>
            <a:t>090385</a:t>
          </a:r>
          <a:endParaRPr lang="he-IL" sz="1600" b="1">
            <a:cs typeface="+mj-cs"/>
          </a:endParaRPr>
        </a:p>
      </xdr:txBody>
    </xdr:sp>
    <xdr:clientData/>
  </xdr:twoCellAnchor>
  <xdr:twoCellAnchor editAs="oneCell">
    <xdr:from>
      <xdr:col>6</xdr:col>
      <xdr:colOff>428625</xdr:colOff>
      <xdr:row>2</xdr:row>
      <xdr:rowOff>123825</xdr:rowOff>
    </xdr:from>
    <xdr:to>
      <xdr:col>9</xdr:col>
      <xdr:colOff>795337</xdr:colOff>
      <xdr:row>11</xdr:row>
      <xdr:rowOff>631008</xdr:rowOff>
    </xdr:to>
    <xdr:pic>
      <xdr:nvPicPr>
        <xdr:cNvPr id="17" name="תמונה 16" descr="SAM_1988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9486900" y="904875"/>
          <a:ext cx="4919662" cy="666033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981074</xdr:colOff>
      <xdr:row>1</xdr:row>
      <xdr:rowOff>3062</xdr:rowOff>
    </xdr:from>
    <xdr:to>
      <xdr:col>4</xdr:col>
      <xdr:colOff>485773</xdr:colOff>
      <xdr:row>2</xdr:row>
      <xdr:rowOff>142874</xdr:rowOff>
    </xdr:to>
    <xdr:sp macro="" textlink="">
      <xdr:nvSpPr>
        <xdr:cNvPr id="45" name="Text Box 1"/>
        <xdr:cNvSpPr txBox="1">
          <a:spLocks noChangeArrowheads="1"/>
        </xdr:cNvSpPr>
      </xdr:nvSpPr>
      <xdr:spPr bwMode="auto">
        <a:xfrm flipH="1">
          <a:off x="981074" y="184037"/>
          <a:ext cx="5705474" cy="73988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800" b="0" i="0" u="sng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__ 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145257</xdr:colOff>
      <xdr:row>5</xdr:row>
      <xdr:rowOff>509589</xdr:rowOff>
    </xdr:from>
    <xdr:to>
      <xdr:col>1</xdr:col>
      <xdr:colOff>1216819</xdr:colOff>
      <xdr:row>6</xdr:row>
      <xdr:rowOff>259556</xdr:rowOff>
    </xdr:to>
    <xdr:sp macro="" textlink="">
      <xdr:nvSpPr>
        <xdr:cNvPr id="48" name="TextBox 47"/>
        <xdr:cNvSpPr txBox="1"/>
      </xdr:nvSpPr>
      <xdr:spPr>
        <a:xfrm>
          <a:off x="1726407" y="2938464"/>
          <a:ext cx="1071562" cy="5119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1" anchor="ctr"/>
        <a:lstStyle/>
        <a:p>
          <a:pPr algn="ctr"/>
          <a:endParaRPr lang="he-IL" sz="1600" b="1">
            <a:cs typeface="+mj-cs"/>
          </a:endParaRPr>
        </a:p>
      </xdr:txBody>
    </xdr:sp>
    <xdr:clientData/>
  </xdr:twoCellAnchor>
  <xdr:twoCellAnchor editAs="oneCell">
    <xdr:from>
      <xdr:col>6</xdr:col>
      <xdr:colOff>609600</xdr:colOff>
      <xdr:row>1</xdr:row>
      <xdr:rowOff>531041</xdr:rowOff>
    </xdr:from>
    <xdr:to>
      <xdr:col>9</xdr:col>
      <xdr:colOff>976312</xdr:colOff>
      <xdr:row>11</xdr:row>
      <xdr:rowOff>438149</xdr:rowOff>
    </xdr:to>
    <xdr:pic>
      <xdr:nvPicPr>
        <xdr:cNvPr id="16" name="תמונה 15" descr="SAM_1988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9667875" y="712016"/>
          <a:ext cx="4919662" cy="6660333"/>
        </a:xfrm>
        <a:prstGeom prst="rect">
          <a:avLst/>
        </a:prstGeom>
      </xdr:spPr>
    </xdr:pic>
    <xdr:clientData/>
  </xdr:twoCellAnchor>
  <xdr:twoCellAnchor>
    <xdr:from>
      <xdr:col>7</xdr:col>
      <xdr:colOff>857250</xdr:colOff>
      <xdr:row>5</xdr:row>
      <xdr:rowOff>190500</xdr:rowOff>
    </xdr:from>
    <xdr:to>
      <xdr:col>8</xdr:col>
      <xdr:colOff>57150</xdr:colOff>
      <xdr:row>5</xdr:row>
      <xdr:rowOff>752475</xdr:rowOff>
    </xdr:to>
    <xdr:sp macro="" textlink="">
      <xdr:nvSpPr>
        <xdr:cNvPr id="17" name="מלבן 16"/>
        <xdr:cNvSpPr/>
      </xdr:nvSpPr>
      <xdr:spPr>
        <a:xfrm>
          <a:off x="11687175" y="2619375"/>
          <a:ext cx="914400" cy="56197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1" anchor="ctr"/>
        <a:lstStyle/>
        <a:p>
          <a:pPr algn="ctr"/>
          <a:endParaRPr lang="he-IL" sz="1100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276225</xdr:colOff>
      <xdr:row>1</xdr:row>
      <xdr:rowOff>228600</xdr:rowOff>
    </xdr:from>
    <xdr:to>
      <xdr:col>11</xdr:col>
      <xdr:colOff>45240</xdr:colOff>
      <xdr:row>3</xdr:row>
      <xdr:rowOff>226218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2286000" y="409575"/>
          <a:ext cx="8608215" cy="73104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C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_Shapes tools 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Round</a:t>
          </a:r>
          <a:endParaRPr lang="he-IL" sz="1800" b="1" i="0" u="none" strike="noStrike">
            <a:solidFill>
              <a:srgbClr val="000000"/>
            </a:solidFill>
            <a:latin typeface="Arial"/>
            <a:cs typeface="+mj-cs"/>
          </a:endParaRPr>
        </a:p>
      </xdr:txBody>
    </xdr:sp>
    <xdr:clientData/>
  </xdr:twoCellAnchor>
  <xdr:twoCellAnchor editAs="oneCell">
    <xdr:from>
      <xdr:col>11</xdr:col>
      <xdr:colOff>485775</xdr:colOff>
      <xdr:row>2</xdr:row>
      <xdr:rowOff>76200</xdr:rowOff>
    </xdr:from>
    <xdr:to>
      <xdr:col>16</xdr:col>
      <xdr:colOff>657225</xdr:colOff>
      <xdr:row>25</xdr:row>
      <xdr:rowOff>13529</xdr:rowOff>
    </xdr:to>
    <xdr:pic>
      <xdr:nvPicPr>
        <xdr:cNvPr id="3" name="תמונה 2" descr="SAM_C_2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1334750" y="733425"/>
          <a:ext cx="3600450" cy="666197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640681" y="366713"/>
          <a:ext cx="90868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מלבן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1640681" y="366713"/>
          <a:ext cx="90868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CR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 flipH="1">
          <a:off x="1640681" y="366713"/>
          <a:ext cx="90868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 flipH="1">
          <a:off x="1640681" y="366713"/>
          <a:ext cx="90868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605116</xdr:colOff>
      <xdr:row>1</xdr:row>
      <xdr:rowOff>18351</xdr:rowOff>
    </xdr:from>
    <xdr:to>
      <xdr:col>14</xdr:col>
      <xdr:colOff>21704</xdr:colOff>
      <xdr:row>1</xdr:row>
      <xdr:rowOff>784412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 flipH="1">
          <a:off x="1567141" y="199326"/>
          <a:ext cx="8551063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Rectangle_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17</xdr:col>
      <xdr:colOff>436923</xdr:colOff>
      <xdr:row>2</xdr:row>
      <xdr:rowOff>0</xdr:rowOff>
    </xdr:from>
    <xdr:to>
      <xdr:col>23</xdr:col>
      <xdr:colOff>647699</xdr:colOff>
      <xdr:row>20</xdr:row>
      <xdr:rowOff>0</xdr:rowOff>
    </xdr:to>
    <xdr:pic>
      <xdr:nvPicPr>
        <xdr:cNvPr id="7" name="תמונה 6" descr="SAM_C_1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2609873" y="1162050"/>
          <a:ext cx="4430351" cy="58293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716881" y="366713"/>
          <a:ext cx="91630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CR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 editAs="oneCell">
    <xdr:from>
      <xdr:col>14</xdr:col>
      <xdr:colOff>619126</xdr:colOff>
      <xdr:row>5</xdr:row>
      <xdr:rowOff>285751</xdr:rowOff>
    </xdr:from>
    <xdr:to>
      <xdr:col>17</xdr:col>
      <xdr:colOff>538163</xdr:colOff>
      <xdr:row>13</xdr:row>
      <xdr:rowOff>35720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10868026" y="2409826"/>
          <a:ext cx="2271712" cy="23407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 flipH="1">
          <a:off x="1716881" y="366713"/>
          <a:ext cx="91630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 flipH="1">
          <a:off x="1716881" y="366713"/>
          <a:ext cx="916304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605116</xdr:colOff>
      <xdr:row>1</xdr:row>
      <xdr:rowOff>18351</xdr:rowOff>
    </xdr:from>
    <xdr:to>
      <xdr:col>14</xdr:col>
      <xdr:colOff>21704</xdr:colOff>
      <xdr:row>1</xdr:row>
      <xdr:rowOff>784412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 flipH="1">
          <a:off x="1643341" y="199326"/>
          <a:ext cx="8627263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CR_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8</xdr:col>
      <xdr:colOff>419100</xdr:colOff>
      <xdr:row>6</xdr:row>
      <xdr:rowOff>95250</xdr:rowOff>
    </xdr:from>
    <xdr:to>
      <xdr:col>13</xdr:col>
      <xdr:colOff>238125</xdr:colOff>
      <xdr:row>21</xdr:row>
      <xdr:rowOff>114056</xdr:rowOff>
    </xdr:to>
    <xdr:pic>
      <xdr:nvPicPr>
        <xdr:cNvPr id="7" name="תמונה 6" descr="SAM_C_3.JP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6524625" y="2543175"/>
          <a:ext cx="3276600" cy="480988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612106" y="366713"/>
          <a:ext cx="91439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</a:t>
          </a:r>
          <a:r>
            <a:rPr lang="en-US" sz="1800" b="1" i="0" strike="noStrike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מרובע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1612106" y="366713"/>
          <a:ext cx="91439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CR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 flipH="1">
          <a:off x="1612106" y="366713"/>
          <a:ext cx="91439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 flipH="1">
          <a:off x="1612106" y="366713"/>
          <a:ext cx="91439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605116</xdr:colOff>
      <xdr:row>1</xdr:row>
      <xdr:rowOff>18351</xdr:rowOff>
    </xdr:from>
    <xdr:to>
      <xdr:col>14</xdr:col>
      <xdr:colOff>21704</xdr:colOff>
      <xdr:row>1</xdr:row>
      <xdr:rowOff>784412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 flipH="1">
          <a:off x="1538566" y="199326"/>
          <a:ext cx="8608213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Squrae_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17</xdr:col>
      <xdr:colOff>104775</xdr:colOff>
      <xdr:row>2</xdr:row>
      <xdr:rowOff>28575</xdr:rowOff>
    </xdr:from>
    <xdr:to>
      <xdr:col>23</xdr:col>
      <xdr:colOff>315551</xdr:colOff>
      <xdr:row>21</xdr:row>
      <xdr:rowOff>0</xdr:rowOff>
    </xdr:to>
    <xdr:pic>
      <xdr:nvPicPr>
        <xdr:cNvPr id="7" name="תמונה 6" descr="SAM_C_1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2544425" y="1190625"/>
          <a:ext cx="4430351" cy="5829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81240</xdr:colOff>
      <xdr:row>1</xdr:row>
      <xdr:rowOff>89789</xdr:rowOff>
    </xdr:from>
    <xdr:to>
      <xdr:col>14</xdr:col>
      <xdr:colOff>35718</xdr:colOff>
      <xdr:row>1</xdr:row>
      <xdr:rowOff>855850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081365" y="270764"/>
          <a:ext cx="8965128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>
              <a:solidFill>
                <a:srgbClr val="000000"/>
              </a:solidFill>
              <a:latin typeface="Arial"/>
              <a:cs typeface="+mj-cs"/>
            </a:rPr>
            <a:t>FORMAL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Amada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_Shapes tools___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Single-D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__</a:t>
          </a:r>
          <a:endParaRPr lang="he-IL" sz="1800" b="1" i="0" u="none" strike="noStrike">
            <a:solidFill>
              <a:srgbClr val="000000"/>
            </a:solidFill>
            <a:latin typeface="Arial"/>
            <a:cs typeface="+mj-cs"/>
          </a:endParaRPr>
        </a:p>
      </xdr:txBody>
    </xdr:sp>
    <xdr:clientData/>
  </xdr:twoCellAnchor>
  <xdr:twoCellAnchor editAs="oneCell">
    <xdr:from>
      <xdr:col>13</xdr:col>
      <xdr:colOff>85725</xdr:colOff>
      <xdr:row>7</xdr:row>
      <xdr:rowOff>19050</xdr:rowOff>
    </xdr:from>
    <xdr:to>
      <xdr:col>18</xdr:col>
      <xdr:colOff>509490</xdr:colOff>
      <xdr:row>16</xdr:row>
      <xdr:rowOff>133350</xdr:rowOff>
    </xdr:to>
    <xdr:pic>
      <xdr:nvPicPr>
        <xdr:cNvPr id="3" name="תמונה 2" descr="SAM_2054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9410700" y="2800350"/>
          <a:ext cx="4100415" cy="302895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612106" y="366713"/>
          <a:ext cx="101060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כלי מיוחד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5</xdr:col>
      <xdr:colOff>130968</xdr:colOff>
      <xdr:row>4</xdr:row>
      <xdr:rowOff>30958</xdr:rowOff>
    </xdr:from>
    <xdr:to>
      <xdr:col>5</xdr:col>
      <xdr:colOff>1988343</xdr:colOff>
      <xdr:row>4</xdr:row>
      <xdr:rowOff>333375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3340893" y="1955008"/>
          <a:ext cx="1857375" cy="30241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strike="noStrike">
              <a:solidFill>
                <a:srgbClr val="000000"/>
              </a:solidFill>
              <a:latin typeface="Arial"/>
              <a:cs typeface="Arial"/>
            </a:rPr>
            <a:t>2131261</a:t>
          </a:r>
          <a:endParaRPr lang="he-IL" sz="18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14</xdr:col>
      <xdr:colOff>488155</xdr:colOff>
      <xdr:row>6</xdr:row>
      <xdr:rowOff>154782</xdr:rowOff>
    </xdr:from>
    <xdr:to>
      <xdr:col>19</xdr:col>
      <xdr:colOff>335756</xdr:colOff>
      <xdr:row>10</xdr:row>
      <xdr:rowOff>301292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11575255" y="2821782"/>
          <a:ext cx="3771901" cy="14419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 flipH="1">
          <a:off x="1612106" y="366713"/>
          <a:ext cx="101060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מלבן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 flipH="1">
          <a:off x="1612106" y="366713"/>
          <a:ext cx="101060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CR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 flipH="1">
          <a:off x="1612106" y="366713"/>
          <a:ext cx="101060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 flipH="1">
          <a:off x="1612106" y="366713"/>
          <a:ext cx="101060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605116</xdr:colOff>
      <xdr:row>1</xdr:row>
      <xdr:rowOff>18351</xdr:rowOff>
    </xdr:from>
    <xdr:to>
      <xdr:col>14</xdr:col>
      <xdr:colOff>21704</xdr:colOff>
      <xdr:row>1</xdr:row>
      <xdr:rowOff>784412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 flipH="1">
          <a:off x="1538566" y="199326"/>
          <a:ext cx="9570238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special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8</xdr:col>
      <xdr:colOff>180975</xdr:colOff>
      <xdr:row>6</xdr:row>
      <xdr:rowOff>154517</xdr:rowOff>
    </xdr:from>
    <xdr:to>
      <xdr:col>12</xdr:col>
      <xdr:colOff>657225</xdr:colOff>
      <xdr:row>18</xdr:row>
      <xdr:rowOff>238125</xdr:rowOff>
    </xdr:to>
    <xdr:pic>
      <xdr:nvPicPr>
        <xdr:cNvPr id="10" name="תמונה 9" descr="SAM_C_3.JP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7248525" y="2821517"/>
          <a:ext cx="3248025" cy="3969808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612106" y="366713"/>
          <a:ext cx="101060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כלי מיוחד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5</xdr:col>
      <xdr:colOff>130968</xdr:colOff>
      <xdr:row>4</xdr:row>
      <xdr:rowOff>30958</xdr:rowOff>
    </xdr:from>
    <xdr:to>
      <xdr:col>5</xdr:col>
      <xdr:colOff>1988343</xdr:colOff>
      <xdr:row>4</xdr:row>
      <xdr:rowOff>333375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3340893" y="1955008"/>
          <a:ext cx="1857375" cy="30241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strike="noStrike">
              <a:solidFill>
                <a:srgbClr val="000000"/>
              </a:solidFill>
              <a:latin typeface="Arial"/>
              <a:cs typeface="Arial"/>
            </a:rPr>
            <a:t>10038140</a:t>
          </a:r>
          <a:endParaRPr lang="he-IL" sz="18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17</xdr:col>
      <xdr:colOff>71436</xdr:colOff>
      <xdr:row>4</xdr:row>
      <xdr:rowOff>54771</xdr:rowOff>
    </xdr:from>
    <xdr:to>
      <xdr:col>17</xdr:col>
      <xdr:colOff>2357435</xdr:colOff>
      <xdr:row>4</xdr:row>
      <xdr:rowOff>380999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 flipH="1">
          <a:off x="13225461" y="1978821"/>
          <a:ext cx="2285999" cy="32622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strike="noStrike">
              <a:solidFill>
                <a:srgbClr val="000000"/>
              </a:solidFill>
              <a:latin typeface="Arial"/>
              <a:cs typeface="Arial"/>
            </a:rPr>
            <a:t>ACTUAL 10038140</a:t>
          </a:r>
          <a:endParaRPr lang="he-IL" sz="18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12</xdr:col>
      <xdr:colOff>405581</xdr:colOff>
      <xdr:row>5</xdr:row>
      <xdr:rowOff>216694</xdr:rowOff>
    </xdr:from>
    <xdr:to>
      <xdr:col>17</xdr:col>
      <xdr:colOff>28575</xdr:colOff>
      <xdr:row>8</xdr:row>
      <xdr:rowOff>288130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10397306" y="2655094"/>
          <a:ext cx="3061519" cy="10429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 flipH="1">
          <a:off x="1612106" y="366713"/>
          <a:ext cx="101060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כלי מיוחד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 flipH="1">
          <a:off x="1612106" y="366713"/>
          <a:ext cx="101060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מלבן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 flipH="1">
          <a:off x="1612106" y="366713"/>
          <a:ext cx="101060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CR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 flipH="1">
          <a:off x="1612106" y="366713"/>
          <a:ext cx="101060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 flipH="1">
          <a:off x="1612106" y="366713"/>
          <a:ext cx="101060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605116</xdr:colOff>
      <xdr:row>1</xdr:row>
      <xdr:rowOff>18351</xdr:rowOff>
    </xdr:from>
    <xdr:to>
      <xdr:col>14</xdr:col>
      <xdr:colOff>21704</xdr:colOff>
      <xdr:row>1</xdr:row>
      <xdr:rowOff>784412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 flipH="1">
          <a:off x="1538566" y="199326"/>
          <a:ext cx="9570238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Special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1857374</xdr:colOff>
      <xdr:row>7</xdr:row>
      <xdr:rowOff>57150</xdr:rowOff>
    </xdr:from>
    <xdr:to>
      <xdr:col>10</xdr:col>
      <xdr:colOff>200024</xdr:colOff>
      <xdr:row>17</xdr:row>
      <xdr:rowOff>272989</xdr:rowOff>
    </xdr:to>
    <xdr:pic>
      <xdr:nvPicPr>
        <xdr:cNvPr id="12" name="תמונה 11" descr="SAM_C_3.JP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5343524" y="3143250"/>
          <a:ext cx="3476625" cy="345433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1593056" y="366713"/>
          <a:ext cx="913447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כלי מיוחד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 flipH="1">
          <a:off x="1593056" y="366713"/>
          <a:ext cx="913447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מלבן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 flipH="1">
          <a:off x="1593056" y="366713"/>
          <a:ext cx="913447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 flipH="1">
          <a:off x="1593056" y="366713"/>
          <a:ext cx="913447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605116</xdr:colOff>
      <xdr:row>1</xdr:row>
      <xdr:rowOff>18351</xdr:rowOff>
    </xdr:from>
    <xdr:to>
      <xdr:col>14</xdr:col>
      <xdr:colOff>21704</xdr:colOff>
      <xdr:row>1</xdr:row>
      <xdr:rowOff>784412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 flipH="1">
          <a:off x="1519516" y="199326"/>
          <a:ext cx="8598688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Special 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19</xdr:col>
      <xdr:colOff>0</xdr:colOff>
      <xdr:row>1</xdr:row>
      <xdr:rowOff>936625</xdr:rowOff>
    </xdr:from>
    <xdr:to>
      <xdr:col>25</xdr:col>
      <xdr:colOff>603250</xdr:colOff>
      <xdr:row>20</xdr:row>
      <xdr:rowOff>204060</xdr:rowOff>
    </xdr:to>
    <xdr:pic>
      <xdr:nvPicPr>
        <xdr:cNvPr id="8" name="תמונה 7" descr="SAM_D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3731875" y="1111250"/>
          <a:ext cx="4699000" cy="5934935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 flipH="1">
          <a:off x="1735931" y="366713"/>
          <a:ext cx="110870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כלי מיוחד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5</xdr:col>
      <xdr:colOff>130967</xdr:colOff>
      <xdr:row>4</xdr:row>
      <xdr:rowOff>30958</xdr:rowOff>
    </xdr:from>
    <xdr:to>
      <xdr:col>5</xdr:col>
      <xdr:colOff>1988342</xdr:colOff>
      <xdr:row>4</xdr:row>
      <xdr:rowOff>695325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 flipH="1">
          <a:off x="4445792" y="1955008"/>
          <a:ext cx="1857375" cy="66436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strike="noStrike">
              <a:solidFill>
                <a:srgbClr val="000000"/>
              </a:solidFill>
              <a:latin typeface="Arial"/>
              <a:cs typeface="Arial"/>
            </a:rPr>
            <a:t>2128708 </a:t>
          </a:r>
        </a:p>
        <a:p>
          <a:pPr algn="ctr" rtl="1">
            <a:defRPr sz="1000"/>
          </a:pPr>
          <a:r>
            <a:rPr lang="en-US" sz="1800" b="1" i="0" strike="noStrike">
              <a:solidFill>
                <a:srgbClr val="000000"/>
              </a:solidFill>
              <a:latin typeface="Arial"/>
              <a:cs typeface="Arial"/>
            </a:rPr>
            <a:t>2.8 MM DIA</a:t>
          </a:r>
          <a:endParaRPr lang="he-IL" sz="18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 flipH="1">
          <a:off x="1735931" y="366713"/>
          <a:ext cx="110870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מלבן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 flipH="1">
          <a:off x="1735931" y="366713"/>
          <a:ext cx="110870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CR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 flipH="1">
          <a:off x="1735931" y="366713"/>
          <a:ext cx="110870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 flipH="1">
          <a:off x="1735931" y="366713"/>
          <a:ext cx="110870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605116</xdr:colOff>
      <xdr:row>1</xdr:row>
      <xdr:rowOff>18351</xdr:rowOff>
    </xdr:from>
    <xdr:to>
      <xdr:col>14</xdr:col>
      <xdr:colOff>21704</xdr:colOff>
      <xdr:row>1</xdr:row>
      <xdr:rowOff>784412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 flipH="1">
          <a:off x="1662391" y="199326"/>
          <a:ext cx="10551313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special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12</xdr:col>
      <xdr:colOff>619125</xdr:colOff>
      <xdr:row>6</xdr:row>
      <xdr:rowOff>247649</xdr:rowOff>
    </xdr:from>
    <xdr:to>
      <xdr:col>15</xdr:col>
      <xdr:colOff>475663</xdr:colOff>
      <xdr:row>13</xdr:row>
      <xdr:rowOff>180974</xdr:rowOff>
    </xdr:to>
    <xdr:pic>
      <xdr:nvPicPr>
        <xdr:cNvPr id="13" name="תמונה 12" descr="SAM_2399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1439525" y="3238499"/>
          <a:ext cx="1913938" cy="2200275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13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774031" y="366713"/>
          <a:ext cx="90296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נקבה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מלבן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13</xdr:col>
      <xdr:colOff>631029</xdr:colOff>
      <xdr:row>1</xdr:row>
      <xdr:rowOff>962024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1774031" y="366713"/>
          <a:ext cx="90296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מלבן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13</xdr:col>
      <xdr:colOff>631029</xdr:colOff>
      <xdr:row>1</xdr:row>
      <xdr:rowOff>962024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 flipH="1">
          <a:off x="1774031" y="366713"/>
          <a:ext cx="90296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13</xdr:col>
      <xdr:colOff>631029</xdr:colOff>
      <xdr:row>1</xdr:row>
      <xdr:rowOff>962024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 flipH="1">
          <a:off x="1774031" y="366713"/>
          <a:ext cx="90296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605116</xdr:colOff>
      <xdr:row>1</xdr:row>
      <xdr:rowOff>18351</xdr:rowOff>
    </xdr:from>
    <xdr:to>
      <xdr:col>13</xdr:col>
      <xdr:colOff>21704</xdr:colOff>
      <xdr:row>1</xdr:row>
      <xdr:rowOff>784412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 flipH="1">
          <a:off x="1700491" y="199326"/>
          <a:ext cx="8493913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 Die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Oval 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13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774031" y="366713"/>
          <a:ext cx="90296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נקבה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מלבן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13</xdr:col>
      <xdr:colOff>631029</xdr:colOff>
      <xdr:row>1</xdr:row>
      <xdr:rowOff>962024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1774031" y="366713"/>
          <a:ext cx="90296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מלבן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13</xdr:col>
      <xdr:colOff>631029</xdr:colOff>
      <xdr:row>1</xdr:row>
      <xdr:rowOff>962024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 flipH="1">
          <a:off x="1774031" y="366713"/>
          <a:ext cx="90296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13</xdr:col>
      <xdr:colOff>631029</xdr:colOff>
      <xdr:row>1</xdr:row>
      <xdr:rowOff>962024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 flipH="1">
          <a:off x="1774031" y="366713"/>
          <a:ext cx="90296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605116</xdr:colOff>
      <xdr:row>1</xdr:row>
      <xdr:rowOff>18351</xdr:rowOff>
    </xdr:from>
    <xdr:to>
      <xdr:col>13</xdr:col>
      <xdr:colOff>21704</xdr:colOff>
      <xdr:row>1</xdr:row>
      <xdr:rowOff>784412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 flipH="1">
          <a:off x="1700491" y="199326"/>
          <a:ext cx="8493913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 Die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RE 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</xdr:row>
      <xdr:rowOff>66675</xdr:rowOff>
    </xdr:from>
    <xdr:to>
      <xdr:col>8</xdr:col>
      <xdr:colOff>731040</xdr:colOff>
      <xdr:row>3</xdr:row>
      <xdr:rowOff>64293</xdr:rowOff>
    </xdr:to>
    <xdr:sp macro="" textlink="">
      <xdr:nvSpPr>
        <xdr:cNvPr id="12" name="Text Box 1"/>
        <xdr:cNvSpPr txBox="1">
          <a:spLocks noChangeArrowheads="1"/>
        </xdr:cNvSpPr>
      </xdr:nvSpPr>
      <xdr:spPr bwMode="auto">
        <a:xfrm flipH="1">
          <a:off x="809625" y="247650"/>
          <a:ext cx="8608215" cy="73104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C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Die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_Tools Stayle__Shapes tools 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Round</a:t>
          </a:r>
          <a:endParaRPr lang="he-IL" sz="1800" b="1" i="0" u="none" strike="noStrike">
            <a:solidFill>
              <a:srgbClr val="000000"/>
            </a:solidFill>
            <a:latin typeface="Arial"/>
            <a:cs typeface="+mj-cs"/>
          </a:endParaRPr>
        </a:p>
      </xdr:txBody>
    </xdr:sp>
    <xdr:clientData/>
  </xdr:twoCellAnchor>
  <xdr:twoCellAnchor editAs="oneCell">
    <xdr:from>
      <xdr:col>9</xdr:col>
      <xdr:colOff>371476</xdr:colOff>
      <xdr:row>1</xdr:row>
      <xdr:rowOff>376996</xdr:rowOff>
    </xdr:from>
    <xdr:to>
      <xdr:col>14</xdr:col>
      <xdr:colOff>542926</xdr:colOff>
      <xdr:row>22</xdr:row>
      <xdr:rowOff>123825</xdr:rowOff>
    </xdr:to>
    <xdr:pic>
      <xdr:nvPicPr>
        <xdr:cNvPr id="13" name="תמונה 12" descr="SAM_C_2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9848851" y="557971"/>
          <a:ext cx="3600450" cy="6661979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241530</xdr:colOff>
      <xdr:row>1</xdr:row>
      <xdr:rowOff>110562</xdr:rowOff>
    </xdr:from>
    <xdr:to>
      <xdr:col>5</xdr:col>
      <xdr:colOff>1047754</xdr:colOff>
      <xdr:row>1</xdr:row>
      <xdr:rowOff>876623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8642580" y="291537"/>
          <a:ext cx="7492774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C__ 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164307</xdr:colOff>
      <xdr:row>23</xdr:row>
      <xdr:rowOff>140489</xdr:rowOff>
    </xdr:from>
    <xdr:to>
      <xdr:col>1</xdr:col>
      <xdr:colOff>1488282</xdr:colOff>
      <xdr:row>23</xdr:row>
      <xdr:rowOff>581020</xdr:rowOff>
    </xdr:to>
    <xdr:sp macro="" textlink="">
      <xdr:nvSpPr>
        <xdr:cNvPr id="5" name="TextBox 4"/>
        <xdr:cNvSpPr txBox="1"/>
      </xdr:nvSpPr>
      <xdr:spPr>
        <a:xfrm>
          <a:off x="1745457" y="15028064"/>
          <a:ext cx="1323975" cy="4405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1" anchor="ctr"/>
        <a:lstStyle/>
        <a:p>
          <a:pPr algn="ctr"/>
          <a:endParaRPr lang="he-IL" sz="1600" b="1">
            <a:cs typeface="+mj-cs"/>
          </a:endParaRPr>
        </a:p>
      </xdr:txBody>
    </xdr:sp>
    <xdr:clientData/>
  </xdr:twoCellAnchor>
  <xdr:twoCellAnchor editAs="oneCell">
    <xdr:from>
      <xdr:col>7</xdr:col>
      <xdr:colOff>123825</xdr:colOff>
      <xdr:row>1</xdr:row>
      <xdr:rowOff>457200</xdr:rowOff>
    </xdr:from>
    <xdr:to>
      <xdr:col>7</xdr:col>
      <xdr:colOff>1457326</xdr:colOff>
      <xdr:row>12</xdr:row>
      <xdr:rowOff>739850</xdr:rowOff>
    </xdr:to>
    <xdr:pic>
      <xdr:nvPicPr>
        <xdr:cNvPr id="7" name="תמונה 6" descr="SAM_C_2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1268075" y="638175"/>
          <a:ext cx="1333501" cy="7474025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241530</xdr:colOff>
      <xdr:row>1</xdr:row>
      <xdr:rowOff>110562</xdr:rowOff>
    </xdr:from>
    <xdr:to>
      <xdr:col>5</xdr:col>
      <xdr:colOff>1047754</xdr:colOff>
      <xdr:row>1</xdr:row>
      <xdr:rowOff>876623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241530" y="291537"/>
          <a:ext cx="7911874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C__ 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197645</xdr:colOff>
      <xdr:row>3</xdr:row>
      <xdr:rowOff>178594</xdr:rowOff>
    </xdr:from>
    <xdr:to>
      <xdr:col>1</xdr:col>
      <xdr:colOff>1674020</xdr:colOff>
      <xdr:row>3</xdr:row>
      <xdr:rowOff>559594</xdr:rowOff>
    </xdr:to>
    <xdr:sp macro="" textlink="">
      <xdr:nvSpPr>
        <xdr:cNvPr id="3" name="TextBox 2"/>
        <xdr:cNvSpPr txBox="1"/>
      </xdr:nvSpPr>
      <xdr:spPr>
        <a:xfrm>
          <a:off x="1778795" y="3207544"/>
          <a:ext cx="1476375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1" anchor="ctr"/>
        <a:lstStyle/>
        <a:p>
          <a:pPr algn="ctr"/>
          <a:r>
            <a:rPr lang="en-US" sz="1600" b="1" i="0" u="none" strike="noStrike">
              <a:solidFill>
                <a:schemeClr val="dk1"/>
              </a:solidFill>
              <a:latin typeface="+mn-lt"/>
              <a:ea typeface="+mn-ea"/>
              <a:cs typeface="+mj-cs"/>
            </a:rPr>
            <a:t>1.5 MAT'L</a:t>
          </a:r>
          <a:r>
            <a:rPr lang="en-US" sz="1600" b="1">
              <a:cs typeface="+mj-cs"/>
            </a:rPr>
            <a:t> </a:t>
          </a:r>
        </a:p>
        <a:p>
          <a:pPr algn="ctr"/>
          <a:r>
            <a:rPr lang="en-US" sz="1600" b="1">
              <a:cs typeface="+mj-cs"/>
            </a:rPr>
            <a:t>04013117</a:t>
          </a:r>
        </a:p>
        <a:p>
          <a:pPr algn="ctr"/>
          <a:endParaRPr lang="he-IL" sz="1600" b="1">
            <a:cs typeface="+mj-cs"/>
          </a:endParaRPr>
        </a:p>
      </xdr:txBody>
    </xdr:sp>
    <xdr:clientData/>
  </xdr:twoCellAnchor>
  <xdr:twoCellAnchor>
    <xdr:from>
      <xdr:col>1</xdr:col>
      <xdr:colOff>164307</xdr:colOff>
      <xdr:row>21</xdr:row>
      <xdr:rowOff>140489</xdr:rowOff>
    </xdr:from>
    <xdr:to>
      <xdr:col>1</xdr:col>
      <xdr:colOff>1488282</xdr:colOff>
      <xdr:row>21</xdr:row>
      <xdr:rowOff>581020</xdr:rowOff>
    </xdr:to>
    <xdr:sp macro="" textlink="">
      <xdr:nvSpPr>
        <xdr:cNvPr id="5" name="TextBox 4"/>
        <xdr:cNvSpPr txBox="1"/>
      </xdr:nvSpPr>
      <xdr:spPr>
        <a:xfrm>
          <a:off x="1745457" y="15028064"/>
          <a:ext cx="1323975" cy="4405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1" anchor="ctr"/>
        <a:lstStyle/>
        <a:p>
          <a:pPr algn="ctr"/>
          <a:endParaRPr lang="he-IL" sz="1600" b="1">
            <a:cs typeface="+mj-cs"/>
          </a:endParaRPr>
        </a:p>
      </xdr:txBody>
    </xdr:sp>
    <xdr:clientData/>
  </xdr:twoCellAnchor>
  <xdr:twoCellAnchor editAs="oneCell">
    <xdr:from>
      <xdr:col>7</xdr:col>
      <xdr:colOff>295275</xdr:colOff>
      <xdr:row>2</xdr:row>
      <xdr:rowOff>57150</xdr:rowOff>
    </xdr:from>
    <xdr:to>
      <xdr:col>8</xdr:col>
      <xdr:colOff>19051</xdr:colOff>
      <xdr:row>13</xdr:row>
      <xdr:rowOff>511250</xdr:rowOff>
    </xdr:to>
    <xdr:pic>
      <xdr:nvPicPr>
        <xdr:cNvPr id="7" name="תמונה 6" descr="SAM_C_2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0982325" y="1219200"/>
          <a:ext cx="1333501" cy="7474025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241530</xdr:colOff>
      <xdr:row>1</xdr:row>
      <xdr:rowOff>110562</xdr:rowOff>
    </xdr:from>
    <xdr:to>
      <xdr:col>5</xdr:col>
      <xdr:colOff>1047754</xdr:colOff>
      <xdr:row>1</xdr:row>
      <xdr:rowOff>876623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241530" y="291537"/>
          <a:ext cx="7911874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C__ 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164307</xdr:colOff>
      <xdr:row>23</xdr:row>
      <xdr:rowOff>140489</xdr:rowOff>
    </xdr:from>
    <xdr:to>
      <xdr:col>1</xdr:col>
      <xdr:colOff>1488282</xdr:colOff>
      <xdr:row>23</xdr:row>
      <xdr:rowOff>581020</xdr:rowOff>
    </xdr:to>
    <xdr:sp macro="" textlink="">
      <xdr:nvSpPr>
        <xdr:cNvPr id="5" name="TextBox 4"/>
        <xdr:cNvSpPr txBox="1"/>
      </xdr:nvSpPr>
      <xdr:spPr>
        <a:xfrm>
          <a:off x="1745457" y="15028064"/>
          <a:ext cx="1323975" cy="4405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1" anchor="ctr"/>
        <a:lstStyle/>
        <a:p>
          <a:pPr algn="ctr"/>
          <a:endParaRPr lang="he-IL" sz="1600" b="1">
            <a:cs typeface="+mj-cs"/>
          </a:endParaRPr>
        </a:p>
      </xdr:txBody>
    </xdr:sp>
    <xdr:clientData/>
  </xdr:twoCellAnchor>
  <xdr:twoCellAnchor editAs="oneCell">
    <xdr:from>
      <xdr:col>7</xdr:col>
      <xdr:colOff>190500</xdr:colOff>
      <xdr:row>1</xdr:row>
      <xdr:rowOff>895350</xdr:rowOff>
    </xdr:from>
    <xdr:to>
      <xdr:col>7</xdr:col>
      <xdr:colOff>1524001</xdr:colOff>
      <xdr:row>13</xdr:row>
      <xdr:rowOff>368375</xdr:rowOff>
    </xdr:to>
    <xdr:pic>
      <xdr:nvPicPr>
        <xdr:cNvPr id="7" name="תמונה 6" descr="SAM_C_2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0877550" y="1076325"/>
          <a:ext cx="1333501" cy="74740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81240</xdr:colOff>
      <xdr:row>1</xdr:row>
      <xdr:rowOff>89789</xdr:rowOff>
    </xdr:from>
    <xdr:to>
      <xdr:col>14</xdr:col>
      <xdr:colOff>35718</xdr:colOff>
      <xdr:row>1</xdr:row>
      <xdr:rowOff>855850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986115" y="270764"/>
          <a:ext cx="8907978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Hexagon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17</xdr:col>
      <xdr:colOff>361949</xdr:colOff>
      <xdr:row>2</xdr:row>
      <xdr:rowOff>57148</xdr:rowOff>
    </xdr:from>
    <xdr:to>
      <xdr:col>22</xdr:col>
      <xdr:colOff>9525</xdr:colOff>
      <xdr:row>8</xdr:row>
      <xdr:rowOff>137896</xdr:rowOff>
    </xdr:to>
    <xdr:pic>
      <xdr:nvPicPr>
        <xdr:cNvPr id="3" name="תמונה 2" descr="SAM_2054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2420599" y="1219198"/>
          <a:ext cx="3181351" cy="201432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241530</xdr:colOff>
      <xdr:row>1</xdr:row>
      <xdr:rowOff>110562</xdr:rowOff>
    </xdr:from>
    <xdr:to>
      <xdr:col>5</xdr:col>
      <xdr:colOff>1047754</xdr:colOff>
      <xdr:row>1</xdr:row>
      <xdr:rowOff>876623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241530" y="291537"/>
          <a:ext cx="7911874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C__ 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164307</xdr:colOff>
      <xdr:row>23</xdr:row>
      <xdr:rowOff>140489</xdr:rowOff>
    </xdr:from>
    <xdr:to>
      <xdr:col>1</xdr:col>
      <xdr:colOff>1488282</xdr:colOff>
      <xdr:row>23</xdr:row>
      <xdr:rowOff>581020</xdr:rowOff>
    </xdr:to>
    <xdr:sp macro="" textlink="">
      <xdr:nvSpPr>
        <xdr:cNvPr id="5" name="TextBox 4"/>
        <xdr:cNvSpPr txBox="1"/>
      </xdr:nvSpPr>
      <xdr:spPr>
        <a:xfrm>
          <a:off x="1745457" y="15028064"/>
          <a:ext cx="1323975" cy="4405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1" anchor="ctr"/>
        <a:lstStyle/>
        <a:p>
          <a:pPr algn="ctr"/>
          <a:endParaRPr lang="he-IL" sz="1600" b="1">
            <a:cs typeface="+mj-cs"/>
          </a:endParaRPr>
        </a:p>
      </xdr:txBody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1333501</xdr:colOff>
      <xdr:row>13</xdr:row>
      <xdr:rowOff>454100</xdr:rowOff>
    </xdr:to>
    <xdr:pic>
      <xdr:nvPicPr>
        <xdr:cNvPr id="7" name="תמונה 6" descr="SAM_C_2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0687050" y="1162050"/>
          <a:ext cx="1333501" cy="7474025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628649</xdr:colOff>
      <xdr:row>1</xdr:row>
      <xdr:rowOff>228600</xdr:rowOff>
    </xdr:from>
    <xdr:to>
      <xdr:col>10</xdr:col>
      <xdr:colOff>588158</xdr:colOff>
      <xdr:row>3</xdr:row>
      <xdr:rowOff>226218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2638424" y="409575"/>
          <a:ext cx="8112909" cy="73104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D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_Shapes tools 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Round</a:t>
          </a:r>
          <a:endParaRPr lang="he-IL" sz="1800" b="1" i="0" u="none" strike="noStrike">
            <a:solidFill>
              <a:srgbClr val="000000"/>
            </a:solidFill>
            <a:latin typeface="Arial"/>
            <a:cs typeface="+mj-cs"/>
          </a:endParaRPr>
        </a:p>
      </xdr:txBody>
    </xdr:sp>
    <xdr:clientData/>
  </xdr:twoCellAnchor>
  <xdr:twoCellAnchor editAs="oneCell">
    <xdr:from>
      <xdr:col>9</xdr:col>
      <xdr:colOff>0</xdr:colOff>
      <xdr:row>4</xdr:row>
      <xdr:rowOff>9525</xdr:rowOff>
    </xdr:from>
    <xdr:to>
      <xdr:col>16</xdr:col>
      <xdr:colOff>628650</xdr:colOff>
      <xdr:row>19</xdr:row>
      <xdr:rowOff>271343</xdr:rowOff>
    </xdr:to>
    <xdr:pic>
      <xdr:nvPicPr>
        <xdr:cNvPr id="3" name="תמונה 2" descr="SAM_D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9477375" y="1190625"/>
          <a:ext cx="5429250" cy="52052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361950</xdr:colOff>
      <xdr:row>1</xdr:row>
      <xdr:rowOff>228600</xdr:rowOff>
    </xdr:from>
    <xdr:to>
      <xdr:col>9</xdr:col>
      <xdr:colOff>178590</xdr:colOff>
      <xdr:row>3</xdr:row>
      <xdr:rowOff>226218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047750" y="409575"/>
          <a:ext cx="8608215" cy="73104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D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Slug Free Die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_Shapes tools 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Round</a:t>
          </a:r>
          <a:endParaRPr lang="he-IL" sz="1800" b="1" i="0" u="none" strike="noStrike">
            <a:solidFill>
              <a:srgbClr val="000000"/>
            </a:solidFill>
            <a:latin typeface="Arial"/>
            <a:cs typeface="+mj-cs"/>
          </a:endParaRPr>
        </a:p>
      </xdr:txBody>
    </xdr:sp>
    <xdr:clientData/>
  </xdr:twoCellAnchor>
  <xdr:twoCellAnchor editAs="oneCell">
    <xdr:from>
      <xdr:col>8</xdr:col>
      <xdr:colOff>12678</xdr:colOff>
      <xdr:row>4</xdr:row>
      <xdr:rowOff>19050</xdr:rowOff>
    </xdr:from>
    <xdr:to>
      <xdr:col>13</xdr:col>
      <xdr:colOff>264321</xdr:colOff>
      <xdr:row>28</xdr:row>
      <xdr:rowOff>38100</xdr:rowOff>
    </xdr:to>
    <xdr:pic>
      <xdr:nvPicPr>
        <xdr:cNvPr id="3" name="תמונה 2" descr="SAM_D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8699478" y="1200150"/>
          <a:ext cx="3785418" cy="6724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H="1">
          <a:off x="1669256" y="366713"/>
          <a:ext cx="90296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strike="noStrike">
              <a:solidFill>
                <a:srgbClr val="000000"/>
              </a:solidFill>
              <a:latin typeface="Arial"/>
              <a:cs typeface="Arial"/>
            </a:rPr>
            <a:t>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מלבן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 flipH="1">
          <a:off x="1669256" y="366713"/>
          <a:ext cx="90296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מלבן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 flipH="1">
          <a:off x="1669256" y="366713"/>
          <a:ext cx="90296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 flipH="1">
          <a:off x="1669256" y="366713"/>
          <a:ext cx="9029698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605116</xdr:colOff>
      <xdr:row>1</xdr:row>
      <xdr:rowOff>18351</xdr:rowOff>
    </xdr:from>
    <xdr:to>
      <xdr:col>14</xdr:col>
      <xdr:colOff>21704</xdr:colOff>
      <xdr:row>1</xdr:row>
      <xdr:rowOff>784412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 flipH="1">
          <a:off x="1595716" y="199326"/>
          <a:ext cx="8493913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D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Rectangle 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17</xdr:col>
      <xdr:colOff>9525</xdr:colOff>
      <xdr:row>2</xdr:row>
      <xdr:rowOff>42982</xdr:rowOff>
    </xdr:from>
    <xdr:to>
      <xdr:col>24</xdr:col>
      <xdr:colOff>533400</xdr:colOff>
      <xdr:row>19</xdr:row>
      <xdr:rowOff>0</xdr:rowOff>
    </xdr:to>
    <xdr:pic>
      <xdr:nvPicPr>
        <xdr:cNvPr id="7" name="תמונה 6" descr="SAM_D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2153900" y="1205032"/>
          <a:ext cx="5429250" cy="52052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85725</xdr:rowOff>
    </xdr:from>
    <xdr:to>
      <xdr:col>17</xdr:col>
      <xdr:colOff>219075</xdr:colOff>
      <xdr:row>21</xdr:row>
      <xdr:rowOff>57150</xdr:rowOff>
    </xdr:to>
    <xdr:pic>
      <xdr:nvPicPr>
        <xdr:cNvPr id="2" name="תמונה 1" descr="SAM_2037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8705850" y="638175"/>
          <a:ext cx="7762875" cy="512445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85725</xdr:rowOff>
    </xdr:from>
    <xdr:to>
      <xdr:col>17</xdr:col>
      <xdr:colOff>219075</xdr:colOff>
      <xdr:row>21</xdr:row>
      <xdr:rowOff>38100</xdr:rowOff>
    </xdr:to>
    <xdr:pic>
      <xdr:nvPicPr>
        <xdr:cNvPr id="2" name="תמונה 1" descr="SAM_2037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8705850" y="638175"/>
          <a:ext cx="7762875" cy="512445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85725</xdr:rowOff>
    </xdr:from>
    <xdr:to>
      <xdr:col>17</xdr:col>
      <xdr:colOff>219075</xdr:colOff>
      <xdr:row>19</xdr:row>
      <xdr:rowOff>114300</xdr:rowOff>
    </xdr:to>
    <xdr:pic>
      <xdr:nvPicPr>
        <xdr:cNvPr id="2" name="תמונה 1" descr="SAM_2037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8705850" y="638175"/>
          <a:ext cx="7762875" cy="512445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85725</xdr:rowOff>
    </xdr:from>
    <xdr:to>
      <xdr:col>17</xdr:col>
      <xdr:colOff>219075</xdr:colOff>
      <xdr:row>21</xdr:row>
      <xdr:rowOff>38100</xdr:rowOff>
    </xdr:to>
    <xdr:pic>
      <xdr:nvPicPr>
        <xdr:cNvPr id="2" name="תמונה 1" descr="SAM_2037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8705850" y="638175"/>
          <a:ext cx="7762875" cy="512445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85725</xdr:rowOff>
    </xdr:from>
    <xdr:to>
      <xdr:col>17</xdr:col>
      <xdr:colOff>219075</xdr:colOff>
      <xdr:row>20</xdr:row>
      <xdr:rowOff>85725</xdr:rowOff>
    </xdr:to>
    <xdr:pic>
      <xdr:nvPicPr>
        <xdr:cNvPr id="2" name="תמונה 1" descr="SAM_2037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8705850" y="638175"/>
          <a:ext cx="7762875" cy="512445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85725</xdr:rowOff>
    </xdr:from>
    <xdr:to>
      <xdr:col>17</xdr:col>
      <xdr:colOff>219075</xdr:colOff>
      <xdr:row>21</xdr:row>
      <xdr:rowOff>38100</xdr:rowOff>
    </xdr:to>
    <xdr:pic>
      <xdr:nvPicPr>
        <xdr:cNvPr id="2" name="תמונה 1" descr="SAM_2037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8705850" y="638175"/>
          <a:ext cx="7762875" cy="5124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695325</xdr:colOff>
      <xdr:row>1</xdr:row>
      <xdr:rowOff>161925</xdr:rowOff>
    </xdr:from>
    <xdr:to>
      <xdr:col>10</xdr:col>
      <xdr:colOff>464340</xdr:colOff>
      <xdr:row>3</xdr:row>
      <xdr:rowOff>159543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 flipH="1">
          <a:off x="3038475" y="342900"/>
          <a:ext cx="8608215" cy="73104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j-cs"/>
            </a:rPr>
            <a:t>_Shapes tools 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j-cs"/>
            </a:rPr>
            <a:t>Round</a:t>
          </a:r>
          <a:endParaRPr lang="he-IL" sz="1800" b="1" i="0" u="none" strike="noStrike">
            <a:solidFill>
              <a:srgbClr val="000000"/>
            </a:solidFill>
            <a:latin typeface="Arial"/>
            <a:cs typeface="+mj-cs"/>
          </a:endParaRPr>
        </a:p>
      </xdr:txBody>
    </xdr:sp>
    <xdr:clientData/>
  </xdr:twoCellAnchor>
  <xdr:twoCellAnchor>
    <xdr:from>
      <xdr:col>9</xdr:col>
      <xdr:colOff>581024</xdr:colOff>
      <xdr:row>3</xdr:row>
      <xdr:rowOff>247650</xdr:rowOff>
    </xdr:from>
    <xdr:to>
      <xdr:col>14</xdr:col>
      <xdr:colOff>498813</xdr:colOff>
      <xdr:row>44</xdr:row>
      <xdr:rowOff>265566</xdr:rowOff>
    </xdr:to>
    <xdr:grpSp>
      <xdr:nvGrpSpPr>
        <xdr:cNvPr id="5" name="קבוצה 4"/>
        <xdr:cNvGrpSpPr/>
      </xdr:nvGrpSpPr>
      <xdr:grpSpPr>
        <a:xfrm>
          <a:off x="11725274" y="1085850"/>
          <a:ext cx="3346789" cy="12133716"/>
          <a:chOff x="12068174" y="3971925"/>
          <a:chExt cx="3346789" cy="12067041"/>
        </a:xfrm>
      </xdr:grpSpPr>
      <xdr:pic>
        <xdr:nvPicPr>
          <xdr:cNvPr id="3" name="תמונה 2" descr="SAM_2062.JPG"/>
          <xdr:cNvPicPr>
            <a:picLocks noChangeAspect="1"/>
          </xdr:cNvPicPr>
        </xdr:nvPicPr>
        <xdr:blipFill>
          <a:blip xmlns:r="http://schemas.openxmlformats.org/officeDocument/2006/relationships" r:embed="rId1" cstate="email"/>
          <a:srcRect/>
          <a:stretch>
            <a:fillRect/>
          </a:stretch>
        </xdr:blipFill>
        <xdr:spPr>
          <a:xfrm>
            <a:off x="12068174" y="5257800"/>
            <a:ext cx="3305175" cy="10781166"/>
          </a:xfrm>
          <a:prstGeom prst="rect">
            <a:avLst/>
          </a:prstGeom>
        </xdr:spPr>
      </xdr:pic>
      <xdr:pic>
        <xdr:nvPicPr>
          <xdr:cNvPr id="4" name="תמונה 3" descr="SAM_2066.JPG"/>
          <xdr:cNvPicPr>
            <a:picLocks noChangeAspect="1"/>
          </xdr:cNvPicPr>
        </xdr:nvPicPr>
        <xdr:blipFill>
          <a:blip xmlns:r="http://schemas.openxmlformats.org/officeDocument/2006/relationships" r:embed="rId2" cstate="email"/>
          <a:srcRect/>
          <a:stretch>
            <a:fillRect/>
          </a:stretch>
        </xdr:blipFill>
        <xdr:spPr>
          <a:xfrm>
            <a:off x="13535026" y="3971925"/>
            <a:ext cx="1879937" cy="1628775"/>
          </a:xfrm>
          <a:prstGeom prst="rect">
            <a:avLst/>
          </a:prstGeom>
        </xdr:spPr>
      </xdr:pic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85725</xdr:rowOff>
    </xdr:from>
    <xdr:to>
      <xdr:col>17</xdr:col>
      <xdr:colOff>219075</xdr:colOff>
      <xdr:row>21</xdr:row>
      <xdr:rowOff>38100</xdr:rowOff>
    </xdr:to>
    <xdr:pic>
      <xdr:nvPicPr>
        <xdr:cNvPr id="2" name="תמונה 1" descr="SAM_2037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8705850" y="638175"/>
          <a:ext cx="7762875" cy="512445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85725</xdr:rowOff>
    </xdr:from>
    <xdr:to>
      <xdr:col>17</xdr:col>
      <xdr:colOff>219075</xdr:colOff>
      <xdr:row>21</xdr:row>
      <xdr:rowOff>38100</xdr:rowOff>
    </xdr:to>
    <xdr:pic>
      <xdr:nvPicPr>
        <xdr:cNvPr id="2" name="תמונה 1" descr="SAM_2037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8705850" y="638175"/>
          <a:ext cx="7762875" cy="5124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 flipH="1">
          <a:off x="1364456" y="357188"/>
          <a:ext cx="8181973" cy="47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מלבן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 flipH="1">
          <a:off x="1364456" y="357188"/>
          <a:ext cx="8181973" cy="47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מלבן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 flipH="1">
          <a:off x="1364456" y="357188"/>
          <a:ext cx="8181973" cy="47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605116</xdr:colOff>
      <xdr:row>1</xdr:row>
      <xdr:rowOff>18351</xdr:rowOff>
    </xdr:from>
    <xdr:to>
      <xdr:col>14</xdr:col>
      <xdr:colOff>21704</xdr:colOff>
      <xdr:row>1</xdr:row>
      <xdr:rowOff>784412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 flipH="1">
          <a:off x="1290916" y="199326"/>
          <a:ext cx="7646188" cy="1659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n-cs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n-cs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n-cs"/>
            </a:rPr>
            <a:t>A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n-cs"/>
            </a:rPr>
            <a:t>_Type_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n-cs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n-cs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n-cs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+mn-cs"/>
            </a:rPr>
            <a:t>_Shapes tools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+mn-cs"/>
            </a:rPr>
            <a:t> Rectangle_</a:t>
          </a:r>
          <a:endParaRPr lang="he-IL" sz="1800" b="1" i="0" u="none" strike="noStrike">
            <a:solidFill>
              <a:srgbClr val="000000"/>
            </a:solidFill>
            <a:latin typeface="Arial"/>
            <a:cs typeface="+mn-cs"/>
          </a:endParaRPr>
        </a:p>
      </xdr:txBody>
    </xdr:sp>
    <xdr:clientData/>
  </xdr:twoCellAnchor>
  <xdr:twoCellAnchor editAs="oneCell">
    <xdr:from>
      <xdr:col>21</xdr:col>
      <xdr:colOff>542925</xdr:colOff>
      <xdr:row>2</xdr:row>
      <xdr:rowOff>85725</xdr:rowOff>
    </xdr:from>
    <xdr:to>
      <xdr:col>25</xdr:col>
      <xdr:colOff>0</xdr:colOff>
      <xdr:row>22</xdr:row>
      <xdr:rowOff>95250</xdr:rowOff>
    </xdr:to>
    <xdr:pic>
      <xdr:nvPicPr>
        <xdr:cNvPr id="6" name="תמונה 5" descr="SAM_2070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6078200" y="1247775"/>
          <a:ext cx="2200275" cy="6743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 flipH="1">
          <a:off x="1659731" y="366713"/>
          <a:ext cx="91535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אובל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 flipH="1">
          <a:off x="1659731" y="366713"/>
          <a:ext cx="91535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מלבן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 flipH="1">
          <a:off x="1659731" y="366713"/>
          <a:ext cx="91535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DD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678656</xdr:colOff>
      <xdr:row>1</xdr:row>
      <xdr:rowOff>185738</xdr:rowOff>
    </xdr:from>
    <xdr:to>
      <xdr:col>14</xdr:col>
      <xdr:colOff>631029</xdr:colOff>
      <xdr:row>1</xdr:row>
      <xdr:rowOff>962024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 flipH="1">
          <a:off x="1659731" y="366713"/>
          <a:ext cx="9153523" cy="7762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טבלת כלים צורתי</a:t>
          </a:r>
          <a:endParaRPr lang="he-IL" sz="1100" b="0" i="0" strike="noStrike">
            <a:solidFill>
              <a:srgbClr val="000000"/>
            </a:solidFill>
            <a:latin typeface="Calibri"/>
          </a:endParaRPr>
        </a:p>
        <a:p>
          <a:pPr algn="ctr" rtl="1">
            <a:defRPr sz="1000"/>
          </a:pP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תחנה____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B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 סוג__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זכר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____ חברה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Amada</a:t>
          </a:r>
          <a:r>
            <a:rPr lang="he-IL" sz="1800" b="1" i="0" u="sng" strike="noStrike">
              <a:solidFill>
                <a:srgbClr val="000000"/>
              </a:solidFill>
              <a:latin typeface="Arial"/>
              <a:cs typeface="Arial"/>
            </a:rPr>
            <a:t>_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 כלי צורתי_</a:t>
          </a:r>
          <a:r>
            <a:rPr lang="en-US" sz="1800" b="1" i="0" u="sng" strike="noStrike">
              <a:solidFill>
                <a:srgbClr val="000000"/>
              </a:solidFill>
              <a:latin typeface="Arial"/>
              <a:cs typeface="Arial"/>
            </a:rPr>
            <a:t>DTYP</a:t>
          </a:r>
          <a:r>
            <a:rPr lang="he-IL" sz="1800" b="1" i="0" strike="noStrike">
              <a:solidFill>
                <a:srgbClr val="000000"/>
              </a:solidFill>
              <a:latin typeface="Arial"/>
              <a:cs typeface="Arial"/>
            </a:rPr>
            <a:t>___</a:t>
          </a:r>
        </a:p>
      </xdr:txBody>
    </xdr:sp>
    <xdr:clientData/>
  </xdr:twoCellAnchor>
  <xdr:twoCellAnchor>
    <xdr:from>
      <xdr:col>1</xdr:col>
      <xdr:colOff>605116</xdr:colOff>
      <xdr:row>1</xdr:row>
      <xdr:rowOff>18351</xdr:rowOff>
    </xdr:from>
    <xdr:to>
      <xdr:col>14</xdr:col>
      <xdr:colOff>21704</xdr:colOff>
      <xdr:row>1</xdr:row>
      <xdr:rowOff>784412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 flipH="1">
          <a:off x="1586191" y="199326"/>
          <a:ext cx="8617738" cy="76606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 TOOLS TABLE</a:t>
          </a:r>
        </a:p>
        <a:p>
          <a:pPr algn="ctr" rtl="1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Station_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A_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Type_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Punch Body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_Tools Stayle_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Mate</a:t>
          </a: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_Shapes tools_</a:t>
          </a:r>
          <a:r>
            <a:rPr lang="en-US" sz="1800" b="1" i="0" u="sng" strike="noStrike" baseline="0">
              <a:solidFill>
                <a:srgbClr val="000000"/>
              </a:solidFill>
              <a:latin typeface="Arial"/>
              <a:cs typeface="Arial"/>
            </a:rPr>
            <a:t>Oval _</a:t>
          </a:r>
          <a:endParaRPr lang="he-IL" sz="1800" b="1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20</xdr:col>
      <xdr:colOff>66675</xdr:colOff>
      <xdr:row>1</xdr:row>
      <xdr:rowOff>952500</xdr:rowOff>
    </xdr:from>
    <xdr:to>
      <xdr:col>26</xdr:col>
      <xdr:colOff>268079</xdr:colOff>
      <xdr:row>46</xdr:row>
      <xdr:rowOff>161925</xdr:rowOff>
    </xdr:to>
    <xdr:pic>
      <xdr:nvPicPr>
        <xdr:cNvPr id="13" name="תמונה 12" descr="SAM_2062.JP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5306675" y="1133475"/>
          <a:ext cx="4316204" cy="11372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../AppData/Local/Microsoft/Windows/Temporary%20Internet%20Files/Content.Outlook/2UKFV3R2/Picture/SAM_2287.JPG" TargetMode="External"/><Relationship Id="rId18" Type="http://schemas.openxmlformats.org/officeDocument/2006/relationships/hyperlink" Target="../AppData/Local/Microsoft/Windows/Temporary%20Internet%20Files/Content.Outlook/2UKFV3R2/Picture/SAM_2298.JPG" TargetMode="External"/><Relationship Id="rId26" Type="http://schemas.openxmlformats.org/officeDocument/2006/relationships/hyperlink" Target="../AppData/Local/Microsoft/Windows/Temporary%20Internet%20Files/Content.Outlook/2UKFV3R2/Picture/SAM_2316.JPG" TargetMode="External"/><Relationship Id="rId39" Type="http://schemas.openxmlformats.org/officeDocument/2006/relationships/hyperlink" Target="../AppData/Local/Microsoft/Windows/Temporary%20Internet%20Files/Content.Outlook/2UKFV3R2/Picture/SAM_2354.JPG" TargetMode="External"/><Relationship Id="rId21" Type="http://schemas.openxmlformats.org/officeDocument/2006/relationships/hyperlink" Target="../AppData/Local/Microsoft/Windows/Temporary%20Internet%20Files/Content.Outlook/2UKFV3R2/Picture/SAM_2301.JPG" TargetMode="External"/><Relationship Id="rId34" Type="http://schemas.openxmlformats.org/officeDocument/2006/relationships/hyperlink" Target="../AppData/Local/Microsoft/Windows/Temporary%20Internet%20Files/Content.Outlook/2UKFV3R2/Picture/SAM_2356.JPG" TargetMode="External"/><Relationship Id="rId42" Type="http://schemas.openxmlformats.org/officeDocument/2006/relationships/hyperlink" Target="../AppData/Local/Microsoft/Windows/Temporary%20Internet%20Files/Content.Outlook/2UKFV3R2/Picture/SAM_2341.JPG" TargetMode="External"/><Relationship Id="rId47" Type="http://schemas.openxmlformats.org/officeDocument/2006/relationships/hyperlink" Target="../AppData/Local/Microsoft/Windows/Temporary%20Internet%20Files/Content.Outlook/2UKFV3R2/Picture/SAM_2348.JPG" TargetMode="External"/><Relationship Id="rId50" Type="http://schemas.openxmlformats.org/officeDocument/2006/relationships/hyperlink" Target="../AppData/Local/Microsoft/Windows/Temporary%20Internet%20Files/Content.Outlook/2UKFV3R2/Picture/SAM_2380.JPG" TargetMode="External"/><Relationship Id="rId55" Type="http://schemas.openxmlformats.org/officeDocument/2006/relationships/hyperlink" Target="../AppData/Local/Microsoft/Windows/Temporary%20Internet%20Files/Content.Outlook/2UKFV3R2/Picture/SAM_2369.JPG" TargetMode="External"/><Relationship Id="rId63" Type="http://schemas.openxmlformats.org/officeDocument/2006/relationships/hyperlink" Target="../AppData/Local/Microsoft/Windows/Temporary%20Internet%20Files/Content.Outlook/2UKFV3R2/Guide%20assembly/SAM_2405.JPG" TargetMode="External"/><Relationship Id="rId68" Type="http://schemas.openxmlformats.org/officeDocument/2006/relationships/hyperlink" Target="../AppData/Local/Microsoft/Windows/Temporary%20Internet%20Files/Content.Outlook/2UKFV3R2/Station-B/(Mate)%20%20B-&#1514;&#1495;&#1504;&#1492;/SAM_2419.JPG" TargetMode="External"/><Relationship Id="rId7" Type="http://schemas.openxmlformats.org/officeDocument/2006/relationships/hyperlink" Target="../AppData/Local/Microsoft/Windows/Temporary%20Internet%20Files/Content.Outlook/2UKFV3R2/Picture/SAM_2275.JPG" TargetMode="External"/><Relationship Id="rId71" Type="http://schemas.openxmlformats.org/officeDocument/2006/relationships/printerSettings" Target="../printerSettings/printerSettings1.bin"/><Relationship Id="rId2" Type="http://schemas.openxmlformats.org/officeDocument/2006/relationships/hyperlink" Target="../AppData/Local/Microsoft/Windows/Temporary%20Internet%20Files/Content.Outlook/2UKFV3R2/Picture/SAM_2262.JPG" TargetMode="External"/><Relationship Id="rId16" Type="http://schemas.openxmlformats.org/officeDocument/2006/relationships/hyperlink" Target="../AppData/Local/Microsoft/Windows/Temporary%20Internet%20Files/Content.Outlook/2UKFV3R2/Picture/SAM_2294.JPG" TargetMode="External"/><Relationship Id="rId29" Type="http://schemas.openxmlformats.org/officeDocument/2006/relationships/hyperlink" Target="../AppData/Local/Microsoft/Windows/Temporary%20Internet%20Files/Content.Outlook/2UKFV3R2/Picture/SAM_2322.JPG" TargetMode="External"/><Relationship Id="rId11" Type="http://schemas.openxmlformats.org/officeDocument/2006/relationships/hyperlink" Target="../AppData/Local/Microsoft/Windows/Temporary%20Internet%20Files/Content.Outlook/2UKFV3R2/Picture/SAM_2283.JPG" TargetMode="External"/><Relationship Id="rId24" Type="http://schemas.openxmlformats.org/officeDocument/2006/relationships/hyperlink" Target="../AppData/Local/Microsoft/Windows/Temporary%20Internet%20Files/Content.Outlook/2UKFV3R2/Picture/SAM_2311.JPG" TargetMode="External"/><Relationship Id="rId32" Type="http://schemas.openxmlformats.org/officeDocument/2006/relationships/hyperlink" Target="../AppData/Local/Microsoft/Windows/Temporary%20Internet%20Files/Content.Outlook/2UKFV3R2/Picture/SAM_2327.JPG" TargetMode="External"/><Relationship Id="rId37" Type="http://schemas.openxmlformats.org/officeDocument/2006/relationships/hyperlink" Target="../AppData/Local/Microsoft/Windows/Temporary%20Internet%20Files/Content.Outlook/2UKFV3R2/Picture/SAM_2334.JPG" TargetMode="External"/><Relationship Id="rId40" Type="http://schemas.openxmlformats.org/officeDocument/2006/relationships/hyperlink" Target="../AppData/Local/Microsoft/Windows/Temporary%20Internet%20Files/Content.Outlook/2UKFV3R2/Picture/SAM_2339.JPG" TargetMode="External"/><Relationship Id="rId45" Type="http://schemas.openxmlformats.org/officeDocument/2006/relationships/hyperlink" Target="../AppData/Local/Microsoft/Windows/Temporary%20Internet%20Files/Content.Outlook/2UKFV3R2/Picture/SAM_2345.JPG" TargetMode="External"/><Relationship Id="rId53" Type="http://schemas.openxmlformats.org/officeDocument/2006/relationships/hyperlink" Target="../AppData/Local/Microsoft/Windows/Temporary%20Internet%20Files/Content.Outlook/2UKFV3R2/Picture/SAM_2379.JPG" TargetMode="External"/><Relationship Id="rId58" Type="http://schemas.openxmlformats.org/officeDocument/2006/relationships/hyperlink" Target="../AppData/Local/Microsoft/Windows/Temporary%20Internet%20Files/Content.Outlook/2UKFV3R2/Picture/SAM_2359.JPG" TargetMode="External"/><Relationship Id="rId66" Type="http://schemas.openxmlformats.org/officeDocument/2006/relationships/hyperlink" Target="../AppData/Local/Microsoft/Windows/Temporary%20Internet%20Files/Content.Outlook/2UKFV3R2/Station-C/SAM_2414.JPG" TargetMode="External"/><Relationship Id="rId5" Type="http://schemas.openxmlformats.org/officeDocument/2006/relationships/hyperlink" Target="../AppData/Local/Microsoft/Windows/Temporary%20Internet%20Files/Content.Outlook/2UKFV3R2/Picture/SAM_2269.JPG" TargetMode="External"/><Relationship Id="rId15" Type="http://schemas.openxmlformats.org/officeDocument/2006/relationships/hyperlink" Target="../AppData/Local/Microsoft/Windows/Temporary%20Internet%20Files/Content.Outlook/2UKFV3R2/Picture/SAM_2292.JPG" TargetMode="External"/><Relationship Id="rId23" Type="http://schemas.openxmlformats.org/officeDocument/2006/relationships/hyperlink" Target="../AppData/Local/Microsoft/Windows/Temporary%20Internet%20Files/Content.Outlook/2UKFV3R2/Picture/SAM_2309.JPG" TargetMode="External"/><Relationship Id="rId28" Type="http://schemas.openxmlformats.org/officeDocument/2006/relationships/hyperlink" Target="../AppData/Local/Microsoft/Windows/Temporary%20Internet%20Files/Content.Outlook/2UKFV3R2/Picture/SAM_2319.JPG" TargetMode="External"/><Relationship Id="rId36" Type="http://schemas.openxmlformats.org/officeDocument/2006/relationships/hyperlink" Target="../AppData/Local/Microsoft/Windows/Temporary%20Internet%20Files/Content.Outlook/2UKFV3R2/Picture/SAM_2332.JPG" TargetMode="External"/><Relationship Id="rId49" Type="http://schemas.openxmlformats.org/officeDocument/2006/relationships/hyperlink" Target="../AppData/Local/Microsoft/Windows/Temporary%20Internet%20Files/Content.Outlook/2UKFV3R2/Picture/SAM_2373.JPG" TargetMode="External"/><Relationship Id="rId57" Type="http://schemas.openxmlformats.org/officeDocument/2006/relationships/hyperlink" Target="../AppData/Local/Microsoft/Windows/Temporary%20Internet%20Files/Content.Outlook/2UKFV3R2/Picture/SAM_2358.JPG" TargetMode="External"/><Relationship Id="rId61" Type="http://schemas.openxmlformats.org/officeDocument/2006/relationships/hyperlink" Target="../AppData/Local/Microsoft/Windows/Temporary%20Internet%20Files/Content.Outlook/2UKFV3R2/Picture/SAM_2362.JPG" TargetMode="External"/><Relationship Id="rId10" Type="http://schemas.openxmlformats.org/officeDocument/2006/relationships/hyperlink" Target="../AppData/Local/Microsoft/Windows/Temporary%20Internet%20Files/Content.Outlook/2UKFV3R2/Picture/SAM_2280.JPG" TargetMode="External"/><Relationship Id="rId19" Type="http://schemas.openxmlformats.org/officeDocument/2006/relationships/hyperlink" Target="../AppData/Local/Microsoft/Windows/Temporary%20Internet%20Files/Content.Outlook/2UKFV3R2/Picture/SAM_2306.JPG" TargetMode="External"/><Relationship Id="rId31" Type="http://schemas.openxmlformats.org/officeDocument/2006/relationships/hyperlink" Target="../AppData/Local/Microsoft/Windows/Temporary%20Internet%20Files/Content.Outlook/2UKFV3R2/Picture/SAM_2325.JPG" TargetMode="External"/><Relationship Id="rId44" Type="http://schemas.openxmlformats.org/officeDocument/2006/relationships/hyperlink" Target="../AppData/Local/Microsoft/Windows/Temporary%20Internet%20Files/Content.Outlook/2UKFV3R2/Picture/SAM_2344.JPG" TargetMode="External"/><Relationship Id="rId52" Type="http://schemas.openxmlformats.org/officeDocument/2006/relationships/hyperlink" Target="../AppData/Local/Microsoft/Windows/Temporary%20Internet%20Files/Content.Outlook/2UKFV3R2/Picture/SAM_2376.JPG" TargetMode="External"/><Relationship Id="rId60" Type="http://schemas.openxmlformats.org/officeDocument/2006/relationships/hyperlink" Target="../AppData/Local/Microsoft/Windows/Temporary%20Internet%20Files/Content.Outlook/2UKFV3R2/Picture/SAM_2360.JPG" TargetMode="External"/><Relationship Id="rId65" Type="http://schemas.openxmlformats.org/officeDocument/2006/relationships/hyperlink" Target="../AppData/Local/Microsoft/Windows/Temporary%20Internet%20Files/Content.Outlook/2UKFV3R2/Station-C/SAM_2413.JPG" TargetMode="External"/><Relationship Id="rId73" Type="http://schemas.openxmlformats.org/officeDocument/2006/relationships/comments" Target="../comments1.xml"/><Relationship Id="rId4" Type="http://schemas.openxmlformats.org/officeDocument/2006/relationships/hyperlink" Target="../AppData/Local/Microsoft/Windows/Temporary%20Internet%20Files/Content.Outlook/2UKFV3R2/Picture/SAM_2268.JPG" TargetMode="External"/><Relationship Id="rId9" Type="http://schemas.openxmlformats.org/officeDocument/2006/relationships/hyperlink" Target="../AppData/Local/Microsoft/Windows/Temporary%20Internet%20Files/Content.Outlook/2UKFV3R2/Picture/SAM_2278.JPG" TargetMode="External"/><Relationship Id="rId14" Type="http://schemas.openxmlformats.org/officeDocument/2006/relationships/hyperlink" Target="../AppData/Local/Microsoft/Windows/Temporary%20Internet%20Files/Content.Outlook/2UKFV3R2/Picture/SAM_2290.JPG" TargetMode="External"/><Relationship Id="rId22" Type="http://schemas.openxmlformats.org/officeDocument/2006/relationships/hyperlink" Target="../AppData/Local/Microsoft/Windows/Temporary%20Internet%20Files/Content.Outlook/2UKFV3R2/Picture/SAM_2310.JPG" TargetMode="External"/><Relationship Id="rId27" Type="http://schemas.openxmlformats.org/officeDocument/2006/relationships/hyperlink" Target="../AppData/Local/Microsoft/Windows/Temporary%20Internet%20Files/Content.Outlook/2UKFV3R2/Picture/SAM_2317.JPG" TargetMode="External"/><Relationship Id="rId30" Type="http://schemas.openxmlformats.org/officeDocument/2006/relationships/hyperlink" Target="../AppData/Local/Microsoft/Windows/Temporary%20Internet%20Files/Content.Outlook/2UKFV3R2/Picture/SAM_2321.JPG" TargetMode="External"/><Relationship Id="rId35" Type="http://schemas.openxmlformats.org/officeDocument/2006/relationships/hyperlink" Target="../AppData/Local/Microsoft/Windows/Temporary%20Internet%20Files/Content.Outlook/2UKFV3R2/Picture/SAM_2361.JPG" TargetMode="External"/><Relationship Id="rId43" Type="http://schemas.openxmlformats.org/officeDocument/2006/relationships/hyperlink" Target="../AppData/Local/Microsoft/Windows/Temporary%20Internet%20Files/Content.Outlook/2UKFV3R2/Picture/SAM_2370.JPG" TargetMode="External"/><Relationship Id="rId48" Type="http://schemas.openxmlformats.org/officeDocument/2006/relationships/hyperlink" Target="../AppData/Local/Microsoft/Windows/Temporary%20Internet%20Files/Content.Outlook/2UKFV3R2/Picture/SAM_2377.JPG" TargetMode="External"/><Relationship Id="rId56" Type="http://schemas.openxmlformats.org/officeDocument/2006/relationships/hyperlink" Target="../AppData/Local/Microsoft/Windows/Temporary%20Internet%20Files/Content.Outlook/2UKFV3R2/Picture/SAM_2372.JPG" TargetMode="External"/><Relationship Id="rId64" Type="http://schemas.openxmlformats.org/officeDocument/2006/relationships/hyperlink" Target="../AppData/Local/Microsoft/Windows/Temporary%20Internet%20Files/Content.Outlook/2UKFV3R2/Guide%20assembly/SAM_2416.JPG" TargetMode="External"/><Relationship Id="rId69" Type="http://schemas.openxmlformats.org/officeDocument/2006/relationships/hyperlink" Target="../AppData/Local/Microsoft/Windows/Temporary%20Internet%20Files/Content.Outlook/2UKFV3R2/Station-B/(Mate)%20%20B-&#1514;&#1495;&#1504;&#1492;/SAM_2422.JPG" TargetMode="External"/><Relationship Id="rId8" Type="http://schemas.openxmlformats.org/officeDocument/2006/relationships/hyperlink" Target="../AppData/Local/Microsoft/Windows/Temporary%20Internet%20Files/Content.Outlook/2UKFV3R2/Picture/SAM_2277.JPG" TargetMode="External"/><Relationship Id="rId51" Type="http://schemas.openxmlformats.org/officeDocument/2006/relationships/hyperlink" Target="../AppData/Local/Microsoft/Windows/Temporary%20Internet%20Files/Content.Outlook/2UKFV3R2/Picture/SAM_2375.JPG" TargetMode="External"/><Relationship Id="rId72" Type="http://schemas.openxmlformats.org/officeDocument/2006/relationships/vmlDrawing" Target="../drawings/vmlDrawing1.vml"/><Relationship Id="rId3" Type="http://schemas.openxmlformats.org/officeDocument/2006/relationships/hyperlink" Target="../AppData/Local/Microsoft/Windows/Temporary%20Internet%20Files/Content.Outlook/2UKFV3R2/Picture/SAM_2264.JPG" TargetMode="External"/><Relationship Id="rId12" Type="http://schemas.openxmlformats.org/officeDocument/2006/relationships/hyperlink" Target="../AppData/Local/Microsoft/Windows/Temporary%20Internet%20Files/Content.Outlook/2UKFV3R2/Picture/SAM_2286.JPG" TargetMode="External"/><Relationship Id="rId17" Type="http://schemas.openxmlformats.org/officeDocument/2006/relationships/hyperlink" Target="../AppData/Local/Microsoft/Windows/Temporary%20Internet%20Files/Content.Outlook/2UKFV3R2/Picture/SAM_2295.JPG" TargetMode="External"/><Relationship Id="rId25" Type="http://schemas.openxmlformats.org/officeDocument/2006/relationships/hyperlink" Target="../AppData/Local/Microsoft/Windows/Temporary%20Internet%20Files/Content.Outlook/2UKFV3R2/Picture/SAM_2314.JPG" TargetMode="External"/><Relationship Id="rId33" Type="http://schemas.openxmlformats.org/officeDocument/2006/relationships/hyperlink" Target="../AppData/Local/Microsoft/Windows/Temporary%20Internet%20Files/Content.Outlook/2UKFV3R2/Picture/SAM_2329.JPG" TargetMode="External"/><Relationship Id="rId38" Type="http://schemas.openxmlformats.org/officeDocument/2006/relationships/hyperlink" Target="../AppData/Local/Microsoft/Windows/Temporary%20Internet%20Files/Content.Outlook/2UKFV3R2/Picture/SAM_2335.JPG" TargetMode="External"/><Relationship Id="rId46" Type="http://schemas.openxmlformats.org/officeDocument/2006/relationships/hyperlink" Target="../AppData/Local/Microsoft/Windows/Temporary%20Internet%20Files/Content.Outlook/2UKFV3R2/Picture/SAM_2347.JPG" TargetMode="External"/><Relationship Id="rId59" Type="http://schemas.openxmlformats.org/officeDocument/2006/relationships/hyperlink" Target="../AppData/Local/Microsoft/Windows/Temporary%20Internet%20Files/Content.Outlook/2UKFV3R2/Picture/SAM_2357.JPG" TargetMode="External"/><Relationship Id="rId67" Type="http://schemas.openxmlformats.org/officeDocument/2006/relationships/hyperlink" Target="../AppData/Local/Microsoft/Windows/Temporary%20Internet%20Files/Content.Outlook/2UKFV3R2/Station-A/SAM_2418.JPG" TargetMode="External"/><Relationship Id="rId20" Type="http://schemas.openxmlformats.org/officeDocument/2006/relationships/hyperlink" Target="../AppData/Local/Microsoft/Windows/Temporary%20Internet%20Files/Content.Outlook/2UKFV3R2/Picture/SAM_2300.JPG" TargetMode="External"/><Relationship Id="rId41" Type="http://schemas.openxmlformats.org/officeDocument/2006/relationships/hyperlink" Target="../AppData/Local/Microsoft/Windows/Temporary%20Internet%20Files/Content.Outlook/2UKFV3R2/Picture/SAM_2340.JPG" TargetMode="External"/><Relationship Id="rId54" Type="http://schemas.openxmlformats.org/officeDocument/2006/relationships/hyperlink" Target="../AppData/Local/Microsoft/Windows/Temporary%20Internet%20Files/Content.Outlook/2UKFV3R2/Picture/SAM_2371.JPG" TargetMode="External"/><Relationship Id="rId62" Type="http://schemas.openxmlformats.org/officeDocument/2006/relationships/hyperlink" Target="../AppData/Local/Microsoft/Windows/Temporary%20Internet%20Files/Content.Outlook/2UKFV3R2/Picture/SAM_2365.JPG" TargetMode="External"/><Relationship Id="rId70" Type="http://schemas.openxmlformats.org/officeDocument/2006/relationships/hyperlink" Target="../AppData/Local/Microsoft/Windows/Temporary%20Internet%20Files/Content.Outlook/2UKFV3R2/Station-B/(Mate)%20%20B-&#1514;&#1495;&#1504;&#1492;/SAM_2421.JPG" TargetMode="External"/><Relationship Id="rId1" Type="http://schemas.openxmlformats.org/officeDocument/2006/relationships/hyperlink" Target="../AppData/Local/Microsoft/Windows/Temporary%20Internet%20Files/Content.Outlook/2UKFV3R2/Picture/SAM_2251.JPG" TargetMode="External"/><Relationship Id="rId6" Type="http://schemas.openxmlformats.org/officeDocument/2006/relationships/hyperlink" Target="../AppData/Local/Microsoft/Windows/Temporary%20Internet%20Files/Content.Outlook/2UKFV3R2/Picture/SAM_2273.JPG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גיליון1"/>
  <dimension ref="A1:Y85"/>
  <sheetViews>
    <sheetView zoomScale="70" zoomScaleNormal="70" workbookViewId="0">
      <selection activeCell="G85" sqref="G85"/>
    </sheetView>
  </sheetViews>
  <sheetFormatPr defaultRowHeight="14.25"/>
  <cols>
    <col min="1" max="1" width="8.375" customWidth="1"/>
    <col min="3" max="3" width="13.125" customWidth="1"/>
    <col min="4" max="4" width="24.5" customWidth="1"/>
    <col min="5" max="5" width="14.625" customWidth="1"/>
    <col min="6" max="6" width="15.5" customWidth="1"/>
    <col min="7" max="7" width="17.5" customWidth="1"/>
    <col min="8" max="8" width="20.375" customWidth="1"/>
    <col min="9" max="9" width="12.125" customWidth="1"/>
    <col min="10" max="10" width="11" customWidth="1"/>
    <col min="11" max="11" width="12.625" customWidth="1"/>
    <col min="12" max="12" width="14.125" customWidth="1"/>
    <col min="13" max="13" width="14.75" customWidth="1"/>
    <col min="14" max="14" width="20" customWidth="1"/>
    <col min="15" max="15" width="21.5" customWidth="1"/>
    <col min="16" max="16" width="11.625" customWidth="1"/>
    <col min="17" max="17" width="11.25" customWidth="1"/>
    <col min="18" max="18" width="9.875" customWidth="1"/>
    <col min="19" max="19" width="14.5" customWidth="1"/>
    <col min="20" max="20" width="15" customWidth="1"/>
    <col min="21" max="21" width="17.125" customWidth="1"/>
    <col min="22" max="22" width="20.875" customWidth="1"/>
    <col min="23" max="23" width="13" customWidth="1"/>
    <col min="24" max="24" width="10.5" customWidth="1"/>
    <col min="25" max="25" width="10.625" customWidth="1"/>
  </cols>
  <sheetData>
    <row r="1" spans="1:25" ht="30" customHeight="1">
      <c r="A1" s="45"/>
      <c r="B1" s="45"/>
      <c r="C1" s="45"/>
      <c r="D1" s="45"/>
      <c r="E1" s="50"/>
      <c r="F1" s="51"/>
      <c r="G1" s="240"/>
      <c r="H1" s="240" t="s">
        <v>14</v>
      </c>
      <c r="I1" s="240"/>
      <c r="J1" s="51"/>
      <c r="K1" s="52"/>
      <c r="L1" s="53"/>
      <c r="M1" s="55"/>
      <c r="N1" s="55"/>
      <c r="O1" s="243" t="s">
        <v>115</v>
      </c>
      <c r="P1" s="54"/>
      <c r="Q1" s="55"/>
      <c r="R1" s="56"/>
      <c r="S1" s="57"/>
      <c r="T1" s="59"/>
      <c r="U1" s="58" t="s">
        <v>116</v>
      </c>
      <c r="V1" s="58"/>
      <c r="W1" s="58" t="s">
        <v>35</v>
      </c>
      <c r="X1" s="59"/>
      <c r="Y1" s="60"/>
    </row>
    <row r="2" spans="1:25" ht="22.5" customHeight="1">
      <c r="A2" s="45"/>
      <c r="B2" s="45"/>
      <c r="C2" s="45"/>
      <c r="D2" s="45"/>
      <c r="E2" s="50"/>
      <c r="F2" s="239"/>
      <c r="G2" s="239"/>
      <c r="H2" s="239"/>
      <c r="I2" s="61" t="s">
        <v>114</v>
      </c>
      <c r="J2" s="51"/>
      <c r="K2" s="52"/>
      <c r="L2" s="53"/>
      <c r="M2" s="237"/>
      <c r="N2" s="237"/>
      <c r="O2" s="237"/>
      <c r="P2" s="62" t="s">
        <v>44</v>
      </c>
      <c r="Q2" s="55"/>
      <c r="R2" s="56"/>
      <c r="S2" s="57"/>
      <c r="T2" s="238"/>
      <c r="U2" s="238"/>
      <c r="V2" s="238"/>
      <c r="W2" s="63" t="s">
        <v>44</v>
      </c>
      <c r="X2" s="59"/>
      <c r="Y2" s="60"/>
    </row>
    <row r="3" spans="1:25" ht="20.25">
      <c r="A3" s="65" t="s">
        <v>12</v>
      </c>
      <c r="B3" s="65" t="s">
        <v>0</v>
      </c>
      <c r="C3" s="65" t="s">
        <v>49</v>
      </c>
      <c r="D3" s="65" t="s">
        <v>1</v>
      </c>
      <c r="E3" s="66" t="s">
        <v>2</v>
      </c>
      <c r="F3" s="66" t="s">
        <v>111</v>
      </c>
      <c r="G3" s="66" t="s">
        <v>119</v>
      </c>
      <c r="H3" s="66" t="s">
        <v>124</v>
      </c>
      <c r="I3" s="66" t="s">
        <v>45</v>
      </c>
      <c r="J3" s="66" t="s">
        <v>46</v>
      </c>
      <c r="K3" s="66" t="s">
        <v>3</v>
      </c>
      <c r="L3" s="65" t="s">
        <v>2</v>
      </c>
      <c r="M3" s="241" t="s">
        <v>111</v>
      </c>
      <c r="N3" s="241" t="s">
        <v>119</v>
      </c>
      <c r="O3" s="241" t="s">
        <v>124</v>
      </c>
      <c r="P3" s="65" t="s">
        <v>45</v>
      </c>
      <c r="Q3" s="65" t="s">
        <v>46</v>
      </c>
      <c r="R3" s="65" t="s">
        <v>3</v>
      </c>
      <c r="S3" s="67" t="s">
        <v>2</v>
      </c>
      <c r="T3" s="67" t="s">
        <v>111</v>
      </c>
      <c r="U3" s="67" t="s">
        <v>119</v>
      </c>
      <c r="V3" s="67" t="s">
        <v>124</v>
      </c>
      <c r="W3" s="68" t="s">
        <v>45</v>
      </c>
      <c r="X3" s="68" t="s">
        <v>46</v>
      </c>
      <c r="Y3" s="68" t="s">
        <v>3</v>
      </c>
    </row>
    <row r="4" spans="1:25" ht="18.75">
      <c r="A4" s="69">
        <v>1</v>
      </c>
      <c r="B4" s="69" t="s">
        <v>4</v>
      </c>
      <c r="C4" s="69" t="s">
        <v>5</v>
      </c>
      <c r="D4" s="69" t="s">
        <v>6</v>
      </c>
      <c r="E4" s="70">
        <v>50</v>
      </c>
      <c r="F4" s="70">
        <f>SUM('1'!F5:F53)-E4</f>
        <v>26</v>
      </c>
      <c r="G4" s="70"/>
      <c r="H4" s="70"/>
      <c r="I4" s="70"/>
      <c r="J4" s="70"/>
      <c r="K4" s="70"/>
      <c r="L4" s="69">
        <v>31</v>
      </c>
      <c r="M4" s="69">
        <v>101</v>
      </c>
      <c r="N4" s="69"/>
      <c r="O4" s="69"/>
      <c r="P4" s="69">
        <v>31</v>
      </c>
      <c r="Q4" s="69"/>
      <c r="R4" s="69"/>
      <c r="S4" s="71">
        <f>L4*E4</f>
        <v>1550</v>
      </c>
      <c r="T4" s="71">
        <f>F4*M4</f>
        <v>2626</v>
      </c>
      <c r="U4" s="71">
        <f>N4*G4</f>
        <v>0</v>
      </c>
      <c r="V4" s="71">
        <f>O4*H4</f>
        <v>0</v>
      </c>
      <c r="W4" s="71">
        <f>P4*I4</f>
        <v>0</v>
      </c>
      <c r="X4" s="71">
        <f>J4*Q4</f>
        <v>0</v>
      </c>
      <c r="Y4" s="71">
        <f>R4*K4</f>
        <v>0</v>
      </c>
    </row>
    <row r="5" spans="1:25" ht="18.75">
      <c r="A5" s="69">
        <f>A4+1</f>
        <v>2</v>
      </c>
      <c r="B5" s="69" t="s">
        <v>4</v>
      </c>
      <c r="C5" s="69" t="s">
        <v>5</v>
      </c>
      <c r="D5" s="69" t="s">
        <v>7</v>
      </c>
      <c r="E5" s="70">
        <v>8</v>
      </c>
      <c r="F5" s="70">
        <f>SUM('2'!A5:A17)-8</f>
        <v>10</v>
      </c>
      <c r="G5" s="70"/>
      <c r="H5" s="70"/>
      <c r="I5" s="70">
        <v>5</v>
      </c>
      <c r="J5" s="70"/>
      <c r="K5" s="70"/>
      <c r="L5" s="69">
        <v>73</v>
      </c>
      <c r="M5" s="69">
        <v>203</v>
      </c>
      <c r="N5" s="69"/>
      <c r="O5" s="69"/>
      <c r="P5" s="69">
        <v>53</v>
      </c>
      <c r="Q5" s="69"/>
      <c r="R5" s="69"/>
      <c r="S5" s="71">
        <f t="shared" ref="S5:S13" si="0">L5*E5</f>
        <v>584</v>
      </c>
      <c r="T5" s="71">
        <f t="shared" ref="T5:T71" si="1">F5*M5</f>
        <v>2030</v>
      </c>
      <c r="U5" s="71">
        <f t="shared" ref="U5:U13" si="2">N5*G5</f>
        <v>0</v>
      </c>
      <c r="V5" s="71">
        <f t="shared" ref="V5:V71" si="3">O5*H5</f>
        <v>0</v>
      </c>
      <c r="W5" s="71">
        <f t="shared" ref="W5:W71" si="4">P5*I5</f>
        <v>265</v>
      </c>
      <c r="X5" s="71">
        <f t="shared" ref="X5:X68" si="5">J5*Q5</f>
        <v>0</v>
      </c>
      <c r="Y5" s="71">
        <f t="shared" ref="Y5:Y71" si="6">R5*K5</f>
        <v>0</v>
      </c>
    </row>
    <row r="6" spans="1:25" ht="18.75">
      <c r="A6" s="69">
        <f t="shared" ref="A6:A13" si="7">A5+1</f>
        <v>3</v>
      </c>
      <c r="B6" s="69" t="s">
        <v>4</v>
      </c>
      <c r="C6" s="69" t="s">
        <v>5</v>
      </c>
      <c r="D6" s="69" t="s">
        <v>8</v>
      </c>
      <c r="E6" s="70">
        <v>2</v>
      </c>
      <c r="F6" s="70">
        <f>SUM('3'!A5:A18)-2</f>
        <v>13</v>
      </c>
      <c r="G6" s="70"/>
      <c r="H6" s="70"/>
      <c r="I6" s="70">
        <v>4</v>
      </c>
      <c r="J6" s="70"/>
      <c r="K6" s="70"/>
      <c r="L6" s="69">
        <v>73</v>
      </c>
      <c r="M6" s="69">
        <v>203</v>
      </c>
      <c r="N6" s="69"/>
      <c r="O6" s="69"/>
      <c r="P6" s="69">
        <v>53</v>
      </c>
      <c r="Q6" s="69"/>
      <c r="R6" s="69"/>
      <c r="S6" s="71">
        <f t="shared" si="0"/>
        <v>146</v>
      </c>
      <c r="T6" s="71">
        <f t="shared" si="1"/>
        <v>2639</v>
      </c>
      <c r="U6" s="71">
        <f t="shared" si="2"/>
        <v>0</v>
      </c>
      <c r="V6" s="71">
        <f t="shared" si="3"/>
        <v>0</v>
      </c>
      <c r="W6" s="71">
        <f t="shared" si="4"/>
        <v>212</v>
      </c>
      <c r="X6" s="71">
        <f t="shared" si="5"/>
        <v>0</v>
      </c>
      <c r="Y6" s="71">
        <f t="shared" si="6"/>
        <v>0</v>
      </c>
    </row>
    <row r="7" spans="1:25" ht="18.75">
      <c r="A7" s="69">
        <f t="shared" si="7"/>
        <v>4</v>
      </c>
      <c r="B7" s="69" t="s">
        <v>4</v>
      </c>
      <c r="C7" s="69" t="s">
        <v>5</v>
      </c>
      <c r="D7" s="69" t="s">
        <v>9</v>
      </c>
      <c r="E7" s="70">
        <v>3</v>
      </c>
      <c r="F7" s="70">
        <f>SUM('4'!A5:A9)-3</f>
        <v>4</v>
      </c>
      <c r="G7" s="70"/>
      <c r="H7" s="70"/>
      <c r="I7" s="70">
        <v>8</v>
      </c>
      <c r="J7" s="70"/>
      <c r="K7" s="70"/>
      <c r="L7" s="69">
        <v>73</v>
      </c>
      <c r="M7" s="69">
        <v>203</v>
      </c>
      <c r="N7" s="69"/>
      <c r="O7" s="69"/>
      <c r="P7" s="69">
        <v>53</v>
      </c>
      <c r="Q7" s="69"/>
      <c r="R7" s="69"/>
      <c r="S7" s="71">
        <f t="shared" si="0"/>
        <v>219</v>
      </c>
      <c r="T7" s="71">
        <f t="shared" si="1"/>
        <v>812</v>
      </c>
      <c r="U7" s="71">
        <f t="shared" si="2"/>
        <v>0</v>
      </c>
      <c r="V7" s="71">
        <f t="shared" si="3"/>
        <v>0</v>
      </c>
      <c r="W7" s="71">
        <f t="shared" si="4"/>
        <v>424</v>
      </c>
      <c r="X7" s="71">
        <f t="shared" si="5"/>
        <v>0</v>
      </c>
      <c r="Y7" s="71">
        <f t="shared" si="6"/>
        <v>0</v>
      </c>
    </row>
    <row r="8" spans="1:25" ht="18.75">
      <c r="A8" s="69">
        <f t="shared" si="7"/>
        <v>5</v>
      </c>
      <c r="B8" s="69" t="s">
        <v>4</v>
      </c>
      <c r="C8" s="69" t="s">
        <v>5</v>
      </c>
      <c r="D8" s="69" t="s">
        <v>29</v>
      </c>
      <c r="E8" s="70">
        <v>1</v>
      </c>
      <c r="F8" s="70">
        <f>SUM('5'!A5:A6)-1</f>
        <v>3</v>
      </c>
      <c r="G8" s="70"/>
      <c r="H8" s="70"/>
      <c r="I8" s="70">
        <v>1</v>
      </c>
      <c r="J8" s="70"/>
      <c r="K8" s="70"/>
      <c r="L8" s="69">
        <f>73+0.1*73</f>
        <v>80.3</v>
      </c>
      <c r="M8" s="69">
        <f>203+0.1*203</f>
        <v>223.3</v>
      </c>
      <c r="N8" s="69"/>
      <c r="O8" s="69"/>
      <c r="P8" s="69">
        <f>53+0.1*53</f>
        <v>58.3</v>
      </c>
      <c r="Q8" s="69"/>
      <c r="R8" s="69"/>
      <c r="S8" s="71">
        <f t="shared" si="0"/>
        <v>80.3</v>
      </c>
      <c r="T8" s="71">
        <f t="shared" si="1"/>
        <v>669.90000000000009</v>
      </c>
      <c r="U8" s="71">
        <f t="shared" si="2"/>
        <v>0</v>
      </c>
      <c r="V8" s="71">
        <f t="shared" si="3"/>
        <v>0</v>
      </c>
      <c r="W8" s="71">
        <f t="shared" si="4"/>
        <v>58.3</v>
      </c>
      <c r="X8" s="71">
        <f t="shared" si="5"/>
        <v>0</v>
      </c>
      <c r="Y8" s="71">
        <f t="shared" si="6"/>
        <v>0</v>
      </c>
    </row>
    <row r="9" spans="1:25" ht="18.75">
      <c r="A9" s="69">
        <f t="shared" si="7"/>
        <v>6</v>
      </c>
      <c r="B9" s="69" t="s">
        <v>4</v>
      </c>
      <c r="C9" s="69" t="s">
        <v>5</v>
      </c>
      <c r="D9" s="69" t="s">
        <v>10</v>
      </c>
      <c r="E9" s="70"/>
      <c r="F9" s="70">
        <f>SUM('6'!A5)</f>
        <v>1</v>
      </c>
      <c r="G9" s="70"/>
      <c r="H9" s="70"/>
      <c r="I9" s="70">
        <f>SUM('6'!A5)</f>
        <v>1</v>
      </c>
      <c r="J9" s="70"/>
      <c r="K9" s="70"/>
      <c r="L9" s="69">
        <f>73+0.1*73</f>
        <v>80.3</v>
      </c>
      <c r="M9" s="69">
        <f>203+0.1*203</f>
        <v>223.3</v>
      </c>
      <c r="N9" s="69"/>
      <c r="O9" s="69"/>
      <c r="P9" s="69">
        <f>53+0.1*53</f>
        <v>58.3</v>
      </c>
      <c r="Q9" s="69"/>
      <c r="R9" s="69"/>
      <c r="S9" s="71">
        <f t="shared" si="0"/>
        <v>0</v>
      </c>
      <c r="T9" s="71">
        <f t="shared" si="1"/>
        <v>223.3</v>
      </c>
      <c r="U9" s="71">
        <f t="shared" si="2"/>
        <v>0</v>
      </c>
      <c r="V9" s="71">
        <f t="shared" si="3"/>
        <v>0</v>
      </c>
      <c r="W9" s="71">
        <f t="shared" si="4"/>
        <v>58.3</v>
      </c>
      <c r="X9" s="71">
        <f t="shared" si="5"/>
        <v>0</v>
      </c>
      <c r="Y9" s="71">
        <f t="shared" si="6"/>
        <v>0</v>
      </c>
    </row>
    <row r="10" spans="1:25" ht="18.75">
      <c r="A10" s="69">
        <f t="shared" si="7"/>
        <v>7</v>
      </c>
      <c r="B10" s="69" t="s">
        <v>4</v>
      </c>
      <c r="C10" s="69" t="s">
        <v>11</v>
      </c>
      <c r="D10" s="69" t="s">
        <v>6</v>
      </c>
      <c r="E10" s="70">
        <f>SUM('7'!F6:F57)</f>
        <v>74</v>
      </c>
      <c r="F10" s="70"/>
      <c r="G10" s="70"/>
      <c r="H10" s="70"/>
      <c r="I10" s="70"/>
      <c r="J10" s="70"/>
      <c r="K10" s="70">
        <f>SUM('7'!G6:G57)</f>
        <v>35</v>
      </c>
      <c r="L10" s="69">
        <v>42</v>
      </c>
      <c r="M10" s="69"/>
      <c r="N10" s="69"/>
      <c r="O10" s="69"/>
      <c r="P10" s="69">
        <v>31</v>
      </c>
      <c r="Q10" s="69"/>
      <c r="R10" s="69">
        <v>16</v>
      </c>
      <c r="S10" s="71">
        <f t="shared" si="0"/>
        <v>3108</v>
      </c>
      <c r="T10" s="71">
        <f t="shared" si="1"/>
        <v>0</v>
      </c>
      <c r="U10" s="71">
        <f t="shared" si="2"/>
        <v>0</v>
      </c>
      <c r="V10" s="71">
        <f t="shared" si="3"/>
        <v>0</v>
      </c>
      <c r="W10" s="71">
        <f t="shared" si="4"/>
        <v>0</v>
      </c>
      <c r="X10" s="71">
        <f t="shared" si="5"/>
        <v>0</v>
      </c>
      <c r="Y10" s="71">
        <f t="shared" si="6"/>
        <v>560</v>
      </c>
    </row>
    <row r="11" spans="1:25" ht="18.75">
      <c r="A11" s="69">
        <f t="shared" si="7"/>
        <v>8</v>
      </c>
      <c r="B11" s="69" t="s">
        <v>4</v>
      </c>
      <c r="C11" s="69" t="s">
        <v>11</v>
      </c>
      <c r="D11" s="69" t="s">
        <v>7</v>
      </c>
      <c r="E11" s="70">
        <f>SUM('8'!A5:A18)</f>
        <v>25</v>
      </c>
      <c r="F11" s="70"/>
      <c r="G11" s="70"/>
      <c r="H11" s="70"/>
      <c r="I11" s="70">
        <f>SUM('8'!G5:S18)</f>
        <v>39</v>
      </c>
      <c r="J11" s="70">
        <f>SUM('8'!T7:U7)</f>
        <v>2</v>
      </c>
      <c r="K11" s="70">
        <f>SUM('8'!E5:E18)</f>
        <v>11</v>
      </c>
      <c r="L11" s="69">
        <v>96</v>
      </c>
      <c r="M11" s="69"/>
      <c r="N11" s="69"/>
      <c r="O11" s="69"/>
      <c r="P11" s="69">
        <v>53</v>
      </c>
      <c r="Q11" s="69">
        <v>68</v>
      </c>
      <c r="R11" s="69">
        <v>35</v>
      </c>
      <c r="S11" s="71">
        <f t="shared" si="0"/>
        <v>2400</v>
      </c>
      <c r="T11" s="71">
        <f t="shared" si="1"/>
        <v>0</v>
      </c>
      <c r="U11" s="71">
        <f t="shared" si="2"/>
        <v>0</v>
      </c>
      <c r="V11" s="71">
        <f t="shared" si="3"/>
        <v>0</v>
      </c>
      <c r="W11" s="71">
        <f t="shared" si="4"/>
        <v>2067</v>
      </c>
      <c r="X11" s="71">
        <f t="shared" si="5"/>
        <v>136</v>
      </c>
      <c r="Y11" s="71">
        <f t="shared" si="6"/>
        <v>385</v>
      </c>
    </row>
    <row r="12" spans="1:25" ht="18.75">
      <c r="A12" s="69">
        <f t="shared" si="7"/>
        <v>9</v>
      </c>
      <c r="B12" s="69" t="s">
        <v>4</v>
      </c>
      <c r="C12" s="69" t="s">
        <v>11</v>
      </c>
      <c r="D12" s="69" t="s">
        <v>8</v>
      </c>
      <c r="E12" s="70">
        <f>SUM('9'!A5:A15)</f>
        <v>17</v>
      </c>
      <c r="F12" s="70"/>
      <c r="G12" s="70"/>
      <c r="H12" s="70"/>
      <c r="I12" s="70">
        <f>SUM('9'!G5:R15)</f>
        <v>27</v>
      </c>
      <c r="J12" s="70">
        <f>SUM('9'!S5:S15)</f>
        <v>2</v>
      </c>
      <c r="K12" s="70">
        <f>SUM('9'!E5:E15)</f>
        <v>12</v>
      </c>
      <c r="L12" s="69">
        <v>96</v>
      </c>
      <c r="M12" s="69"/>
      <c r="N12" s="69"/>
      <c r="O12" s="69"/>
      <c r="P12" s="69">
        <v>53</v>
      </c>
      <c r="Q12" s="69">
        <v>68</v>
      </c>
      <c r="R12" s="69">
        <v>35</v>
      </c>
      <c r="S12" s="71">
        <f t="shared" si="0"/>
        <v>1632</v>
      </c>
      <c r="T12" s="71">
        <f t="shared" si="1"/>
        <v>0</v>
      </c>
      <c r="U12" s="71">
        <f t="shared" si="2"/>
        <v>0</v>
      </c>
      <c r="V12" s="71">
        <f t="shared" si="3"/>
        <v>0</v>
      </c>
      <c r="W12" s="71">
        <f t="shared" si="4"/>
        <v>1431</v>
      </c>
      <c r="X12" s="71">
        <f t="shared" si="5"/>
        <v>136</v>
      </c>
      <c r="Y12" s="71">
        <f t="shared" si="6"/>
        <v>420</v>
      </c>
    </row>
    <row r="13" spans="1:25" ht="18.75">
      <c r="A13" s="69">
        <f t="shared" si="7"/>
        <v>10</v>
      </c>
      <c r="B13" s="69" t="s">
        <v>4</v>
      </c>
      <c r="C13" s="69" t="s">
        <v>11</v>
      </c>
      <c r="D13" s="69" t="s">
        <v>9</v>
      </c>
      <c r="E13" s="70">
        <f>SUM('10'!A5:A9)</f>
        <v>9</v>
      </c>
      <c r="F13" s="70"/>
      <c r="G13" s="70"/>
      <c r="H13" s="70"/>
      <c r="I13" s="70">
        <f>SUM('10'!G5:Q9)</f>
        <v>32</v>
      </c>
      <c r="J13" s="70">
        <f>SUM('10'!R5:S9)</f>
        <v>2</v>
      </c>
      <c r="K13" s="70">
        <f>SUM('10'!E5:E10)</f>
        <v>7</v>
      </c>
      <c r="L13" s="69">
        <v>96</v>
      </c>
      <c r="M13" s="69"/>
      <c r="N13" s="69"/>
      <c r="O13" s="69"/>
      <c r="P13" s="69">
        <v>53</v>
      </c>
      <c r="Q13" s="69">
        <v>68</v>
      </c>
      <c r="R13" s="69">
        <v>35</v>
      </c>
      <c r="S13" s="71">
        <f t="shared" si="0"/>
        <v>864</v>
      </c>
      <c r="T13" s="71">
        <f t="shared" si="1"/>
        <v>0</v>
      </c>
      <c r="U13" s="71">
        <f t="shared" si="2"/>
        <v>0</v>
      </c>
      <c r="V13" s="71">
        <f t="shared" si="3"/>
        <v>0</v>
      </c>
      <c r="W13" s="71">
        <f t="shared" si="4"/>
        <v>1696</v>
      </c>
      <c r="X13" s="71">
        <f t="shared" si="5"/>
        <v>136</v>
      </c>
      <c r="Y13" s="71">
        <f t="shared" si="6"/>
        <v>245</v>
      </c>
    </row>
    <row r="14" spans="1:25" ht="18.75">
      <c r="A14" s="69">
        <f t="shared" ref="A14:A74" si="8">A13+1</f>
        <v>11</v>
      </c>
      <c r="B14" s="69" t="s">
        <v>4</v>
      </c>
      <c r="C14" s="69"/>
      <c r="D14" s="69" t="s">
        <v>6</v>
      </c>
      <c r="E14" s="70"/>
      <c r="F14" s="70"/>
      <c r="G14" s="70"/>
      <c r="H14" s="70"/>
      <c r="I14" s="70">
        <f>SUM('11'!G6:G72)</f>
        <v>94</v>
      </c>
      <c r="J14" s="70"/>
      <c r="K14" s="70"/>
      <c r="L14" s="69"/>
      <c r="M14" s="69"/>
      <c r="N14" s="69"/>
      <c r="O14" s="69"/>
      <c r="P14" s="69">
        <v>31</v>
      </c>
      <c r="Q14" s="69"/>
      <c r="R14" s="69"/>
      <c r="S14" s="71"/>
      <c r="T14" s="71">
        <f t="shared" si="1"/>
        <v>0</v>
      </c>
      <c r="U14" s="71"/>
      <c r="V14" s="71">
        <f t="shared" si="3"/>
        <v>0</v>
      </c>
      <c r="W14" s="71">
        <f t="shared" si="4"/>
        <v>2914</v>
      </c>
      <c r="X14" s="71">
        <f t="shared" si="5"/>
        <v>0</v>
      </c>
      <c r="Y14" s="71">
        <f t="shared" si="6"/>
        <v>0</v>
      </c>
    </row>
    <row r="15" spans="1:25" ht="18.75">
      <c r="A15" s="64">
        <f t="shared" si="8"/>
        <v>12</v>
      </c>
      <c r="B15" s="64" t="s">
        <v>26</v>
      </c>
      <c r="C15" s="64" t="s">
        <v>5</v>
      </c>
      <c r="D15" s="64" t="s">
        <v>6</v>
      </c>
      <c r="E15" s="70">
        <f>SUM('12'!G6:G21)</f>
        <v>9</v>
      </c>
      <c r="F15" s="70">
        <f>SUM('12'!F6:F21)-E15</f>
        <v>14</v>
      </c>
      <c r="G15" s="70"/>
      <c r="H15" s="70"/>
      <c r="I15" s="70"/>
      <c r="J15" s="70"/>
      <c r="K15" s="70"/>
      <c r="L15" s="69">
        <v>57</v>
      </c>
      <c r="M15" s="69">
        <v>156</v>
      </c>
      <c r="N15" s="69"/>
      <c r="O15" s="69"/>
      <c r="P15" s="69">
        <v>31</v>
      </c>
      <c r="Q15" s="69"/>
      <c r="R15" s="69"/>
      <c r="S15" s="71">
        <f t="shared" ref="S15:S40" si="9">L15*E15</f>
        <v>513</v>
      </c>
      <c r="T15" s="71">
        <f t="shared" si="1"/>
        <v>2184</v>
      </c>
      <c r="U15" s="71">
        <f t="shared" ref="U15:U46" si="10">N15*G15</f>
        <v>0</v>
      </c>
      <c r="V15" s="71">
        <f t="shared" si="3"/>
        <v>0</v>
      </c>
      <c r="W15" s="71">
        <f t="shared" si="4"/>
        <v>0</v>
      </c>
      <c r="X15" s="71">
        <f t="shared" si="5"/>
        <v>0</v>
      </c>
      <c r="Y15" s="71">
        <f t="shared" si="6"/>
        <v>0</v>
      </c>
    </row>
    <row r="16" spans="1:25" ht="18.75">
      <c r="A16" s="64">
        <f t="shared" si="8"/>
        <v>13</v>
      </c>
      <c r="B16" s="64" t="s">
        <v>26</v>
      </c>
      <c r="C16" s="64" t="s">
        <v>5</v>
      </c>
      <c r="D16" s="64" t="s">
        <v>7</v>
      </c>
      <c r="E16" s="70">
        <f>SUM('13'!A5:A25)-F16</f>
        <v>13</v>
      </c>
      <c r="F16" s="70">
        <f>SUM('13'!E5:E25)</f>
        <v>10</v>
      </c>
      <c r="G16" s="70"/>
      <c r="H16" s="70"/>
      <c r="I16" s="70">
        <f>SUM('13'!G5:Q23)</f>
        <v>28</v>
      </c>
      <c r="J16" s="70"/>
      <c r="K16" s="70"/>
      <c r="L16" s="69">
        <v>109</v>
      </c>
      <c r="M16" s="69">
        <v>290</v>
      </c>
      <c r="N16" s="69"/>
      <c r="O16" s="69"/>
      <c r="P16" s="69">
        <v>68</v>
      </c>
      <c r="Q16" s="69"/>
      <c r="R16" s="69"/>
      <c r="S16" s="71">
        <f t="shared" si="9"/>
        <v>1417</v>
      </c>
      <c r="T16" s="71">
        <f t="shared" si="1"/>
        <v>2900</v>
      </c>
      <c r="U16" s="71">
        <f t="shared" si="10"/>
        <v>0</v>
      </c>
      <c r="V16" s="71">
        <f t="shared" si="3"/>
        <v>0</v>
      </c>
      <c r="W16" s="71">
        <f t="shared" si="4"/>
        <v>1904</v>
      </c>
      <c r="X16" s="71">
        <f t="shared" si="5"/>
        <v>0</v>
      </c>
      <c r="Y16" s="71">
        <f t="shared" si="6"/>
        <v>0</v>
      </c>
    </row>
    <row r="17" spans="1:25" ht="18.75">
      <c r="A17" s="64">
        <f t="shared" si="8"/>
        <v>14</v>
      </c>
      <c r="B17" s="64" t="s">
        <v>26</v>
      </c>
      <c r="C17" s="64" t="s">
        <v>5</v>
      </c>
      <c r="D17" s="64" t="s">
        <v>8</v>
      </c>
      <c r="E17" s="70">
        <f>SUM('14'!A5:A12)-F17</f>
        <v>6</v>
      </c>
      <c r="F17" s="70">
        <f>SUM('14'!E5:E12)</f>
        <v>3</v>
      </c>
      <c r="G17" s="70"/>
      <c r="H17" s="70"/>
      <c r="I17" s="70">
        <f>SUM('14'!G5:Q11)</f>
        <v>11</v>
      </c>
      <c r="J17" s="70"/>
      <c r="K17" s="70"/>
      <c r="L17" s="69">
        <v>109</v>
      </c>
      <c r="M17" s="69">
        <v>290</v>
      </c>
      <c r="N17" s="69"/>
      <c r="O17" s="69"/>
      <c r="P17" s="69">
        <v>68</v>
      </c>
      <c r="Q17" s="69"/>
      <c r="R17" s="69"/>
      <c r="S17" s="71">
        <f t="shared" si="9"/>
        <v>654</v>
      </c>
      <c r="T17" s="71">
        <f t="shared" si="1"/>
        <v>870</v>
      </c>
      <c r="U17" s="71">
        <f t="shared" si="10"/>
        <v>0</v>
      </c>
      <c r="V17" s="71">
        <f t="shared" si="3"/>
        <v>0</v>
      </c>
      <c r="W17" s="71">
        <f t="shared" si="4"/>
        <v>748</v>
      </c>
      <c r="X17" s="71">
        <f t="shared" si="5"/>
        <v>0</v>
      </c>
      <c r="Y17" s="71">
        <f t="shared" si="6"/>
        <v>0</v>
      </c>
    </row>
    <row r="18" spans="1:25" ht="18.75">
      <c r="A18" s="64">
        <f t="shared" si="8"/>
        <v>15</v>
      </c>
      <c r="B18" s="64" t="s">
        <v>26</v>
      </c>
      <c r="C18" s="64" t="s">
        <v>5</v>
      </c>
      <c r="D18" s="64" t="s">
        <v>9</v>
      </c>
      <c r="E18" s="70">
        <f>SUM('15'!A5:A9)-F18</f>
        <v>6</v>
      </c>
      <c r="F18" s="70">
        <f>SUM('15'!E5:E9)</f>
        <v>1</v>
      </c>
      <c r="G18" s="70"/>
      <c r="H18" s="70"/>
      <c r="I18" s="70">
        <f>SUM('15'!G5:Q6)</f>
        <v>1</v>
      </c>
      <c r="J18" s="70"/>
      <c r="K18" s="70"/>
      <c r="L18" s="69">
        <f>109+0.1*109</f>
        <v>119.9</v>
      </c>
      <c r="M18" s="69">
        <f>290+0.1*290</f>
        <v>319</v>
      </c>
      <c r="N18" s="69"/>
      <c r="O18" s="69"/>
      <c r="P18" s="69">
        <f>68+0.1*68</f>
        <v>74.8</v>
      </c>
      <c r="Q18" s="69"/>
      <c r="R18" s="69"/>
      <c r="S18" s="71">
        <f t="shared" si="9"/>
        <v>719.40000000000009</v>
      </c>
      <c r="T18" s="71">
        <f t="shared" si="1"/>
        <v>319</v>
      </c>
      <c r="U18" s="71">
        <f t="shared" si="10"/>
        <v>0</v>
      </c>
      <c r="V18" s="71">
        <f t="shared" si="3"/>
        <v>0</v>
      </c>
      <c r="W18" s="71">
        <f t="shared" si="4"/>
        <v>74.8</v>
      </c>
      <c r="X18" s="71">
        <f t="shared" si="5"/>
        <v>0</v>
      </c>
      <c r="Y18" s="71">
        <f t="shared" si="6"/>
        <v>0</v>
      </c>
    </row>
    <row r="19" spans="1:25" ht="18.75">
      <c r="A19" s="64">
        <f t="shared" si="8"/>
        <v>16</v>
      </c>
      <c r="B19" s="64" t="s">
        <v>26</v>
      </c>
      <c r="C19" s="64" t="s">
        <v>5</v>
      </c>
      <c r="D19" s="64" t="s">
        <v>27</v>
      </c>
      <c r="E19" s="70">
        <f>SUM('16'!A5:A7)</f>
        <v>3</v>
      </c>
      <c r="F19" s="70">
        <f>SUM('16'!E5:E7)</f>
        <v>1</v>
      </c>
      <c r="G19" s="70"/>
      <c r="H19" s="70"/>
      <c r="I19" s="70">
        <f>SUM('16'!G5:Q7)</f>
        <v>4</v>
      </c>
      <c r="J19" s="70"/>
      <c r="K19" s="70"/>
      <c r="L19" s="69">
        <f t="shared" ref="L19:L21" si="11">109+0.1*109</f>
        <v>119.9</v>
      </c>
      <c r="M19" s="69">
        <f t="shared" ref="M19:M21" si="12">290+0.1*290</f>
        <v>319</v>
      </c>
      <c r="N19" s="69"/>
      <c r="O19" s="69"/>
      <c r="P19" s="69">
        <f t="shared" ref="P19:P21" si="13">68+0.1*68</f>
        <v>74.8</v>
      </c>
      <c r="Q19" s="69"/>
      <c r="R19" s="69"/>
      <c r="S19" s="71">
        <f t="shared" si="9"/>
        <v>359.70000000000005</v>
      </c>
      <c r="T19" s="71">
        <f t="shared" si="1"/>
        <v>319</v>
      </c>
      <c r="U19" s="71">
        <f t="shared" si="10"/>
        <v>0</v>
      </c>
      <c r="V19" s="71">
        <f t="shared" si="3"/>
        <v>0</v>
      </c>
      <c r="W19" s="71">
        <f t="shared" si="4"/>
        <v>299.2</v>
      </c>
      <c r="X19" s="71">
        <f t="shared" si="5"/>
        <v>0</v>
      </c>
      <c r="Y19" s="71">
        <f t="shared" si="6"/>
        <v>0</v>
      </c>
    </row>
    <row r="20" spans="1:25" ht="18.75">
      <c r="A20" s="64">
        <f t="shared" si="8"/>
        <v>17</v>
      </c>
      <c r="B20" s="64" t="s">
        <v>26</v>
      </c>
      <c r="C20" s="64" t="s">
        <v>5</v>
      </c>
      <c r="D20" s="64" t="s">
        <v>28</v>
      </c>
      <c r="E20" s="70"/>
      <c r="F20" s="70">
        <f>SUM('17'!A5:A8)</f>
        <v>4</v>
      </c>
      <c r="G20" s="70"/>
      <c r="H20" s="70"/>
      <c r="I20" s="70">
        <f>SUM('17'!G5:S8)</f>
        <v>6</v>
      </c>
      <c r="J20" s="70"/>
      <c r="K20" s="70"/>
      <c r="L20" s="69">
        <f t="shared" si="11"/>
        <v>119.9</v>
      </c>
      <c r="M20" s="69">
        <f t="shared" si="12"/>
        <v>319</v>
      </c>
      <c r="N20" s="69"/>
      <c r="O20" s="69"/>
      <c r="P20" s="69">
        <f t="shared" si="13"/>
        <v>74.8</v>
      </c>
      <c r="Q20" s="69"/>
      <c r="R20" s="69"/>
      <c r="S20" s="71">
        <f t="shared" si="9"/>
        <v>0</v>
      </c>
      <c r="T20" s="71">
        <f t="shared" si="1"/>
        <v>1276</v>
      </c>
      <c r="U20" s="71">
        <f t="shared" si="10"/>
        <v>0</v>
      </c>
      <c r="V20" s="71">
        <f t="shared" si="3"/>
        <v>0</v>
      </c>
      <c r="W20" s="71">
        <f t="shared" si="4"/>
        <v>448.79999999999995</v>
      </c>
      <c r="X20" s="71">
        <f t="shared" si="5"/>
        <v>0</v>
      </c>
      <c r="Y20" s="71">
        <f t="shared" si="6"/>
        <v>0</v>
      </c>
    </row>
    <row r="21" spans="1:25" ht="18.75">
      <c r="A21" s="64">
        <f t="shared" si="8"/>
        <v>18</v>
      </c>
      <c r="B21" s="64" t="s">
        <v>26</v>
      </c>
      <c r="C21" s="64" t="s">
        <v>5</v>
      </c>
      <c r="D21" s="64" t="s">
        <v>29</v>
      </c>
      <c r="E21" s="70"/>
      <c r="F21" s="70">
        <f>SUM('18'!A5:A6)</f>
        <v>2</v>
      </c>
      <c r="G21" s="70"/>
      <c r="H21" s="70"/>
      <c r="I21" s="70">
        <f>SUM('18'!G5:S6)</f>
        <v>4</v>
      </c>
      <c r="J21" s="70"/>
      <c r="K21" s="70"/>
      <c r="L21" s="69">
        <f t="shared" si="11"/>
        <v>119.9</v>
      </c>
      <c r="M21" s="69">
        <f t="shared" si="12"/>
        <v>319</v>
      </c>
      <c r="N21" s="69"/>
      <c r="O21" s="69"/>
      <c r="P21" s="69">
        <f t="shared" si="13"/>
        <v>74.8</v>
      </c>
      <c r="Q21" s="69"/>
      <c r="R21" s="69"/>
      <c r="S21" s="71">
        <f t="shared" si="9"/>
        <v>0</v>
      </c>
      <c r="T21" s="71">
        <f t="shared" si="1"/>
        <v>638</v>
      </c>
      <c r="U21" s="71">
        <f t="shared" si="10"/>
        <v>0</v>
      </c>
      <c r="V21" s="71">
        <f t="shared" si="3"/>
        <v>0</v>
      </c>
      <c r="W21" s="71">
        <f t="shared" si="4"/>
        <v>299.2</v>
      </c>
      <c r="X21" s="71">
        <f t="shared" si="5"/>
        <v>0</v>
      </c>
      <c r="Y21" s="71">
        <f t="shared" si="6"/>
        <v>0</v>
      </c>
    </row>
    <row r="22" spans="1:25" ht="18.75">
      <c r="A22" s="64">
        <f t="shared" si="8"/>
        <v>19</v>
      </c>
      <c r="B22" s="64" t="s">
        <v>26</v>
      </c>
      <c r="C22" s="64" t="s">
        <v>5</v>
      </c>
      <c r="D22" s="64" t="s">
        <v>30</v>
      </c>
      <c r="E22" s="70"/>
      <c r="F22" s="70">
        <f>SUM('19'!A5:A6)</f>
        <v>4</v>
      </c>
      <c r="G22" s="70"/>
      <c r="H22" s="70"/>
      <c r="I22" s="70">
        <f>SUM('19'!G5:S6)</f>
        <v>8</v>
      </c>
      <c r="J22" s="70"/>
      <c r="K22" s="70"/>
      <c r="L22" s="69">
        <v>153</v>
      </c>
      <c r="M22" s="69">
        <v>192</v>
      </c>
      <c r="N22" s="69"/>
      <c r="O22" s="69"/>
      <c r="P22" s="69">
        <v>90</v>
      </c>
      <c r="Q22" s="69"/>
      <c r="R22" s="69"/>
      <c r="S22" s="71">
        <f t="shared" si="9"/>
        <v>0</v>
      </c>
      <c r="T22" s="71">
        <f t="shared" si="1"/>
        <v>768</v>
      </c>
      <c r="U22" s="71">
        <f t="shared" si="10"/>
        <v>0</v>
      </c>
      <c r="V22" s="71">
        <f t="shared" si="3"/>
        <v>0</v>
      </c>
      <c r="W22" s="71">
        <f t="shared" si="4"/>
        <v>720</v>
      </c>
      <c r="X22" s="71">
        <f t="shared" si="5"/>
        <v>0</v>
      </c>
      <c r="Y22" s="71">
        <f t="shared" si="6"/>
        <v>0</v>
      </c>
    </row>
    <row r="23" spans="1:25" ht="18.75">
      <c r="A23" s="64">
        <f t="shared" si="8"/>
        <v>20</v>
      </c>
      <c r="B23" s="64" t="s">
        <v>26</v>
      </c>
      <c r="C23" s="64" t="s">
        <v>5</v>
      </c>
      <c r="D23" s="64" t="s">
        <v>112</v>
      </c>
      <c r="E23" s="70">
        <v>1</v>
      </c>
      <c r="F23" s="70"/>
      <c r="G23" s="70"/>
      <c r="H23" s="70"/>
      <c r="I23" s="70">
        <f>SUM('20'!G5:S5)</f>
        <v>1</v>
      </c>
      <c r="J23" s="70"/>
      <c r="K23" s="70"/>
      <c r="L23" s="69">
        <v>153</v>
      </c>
      <c r="M23" s="69">
        <v>192</v>
      </c>
      <c r="N23" s="69"/>
      <c r="O23" s="69"/>
      <c r="P23" s="69">
        <v>90</v>
      </c>
      <c r="Q23" s="69"/>
      <c r="R23" s="69"/>
      <c r="S23" s="71">
        <f t="shared" si="9"/>
        <v>153</v>
      </c>
      <c r="T23" s="71">
        <f t="shared" si="1"/>
        <v>0</v>
      </c>
      <c r="U23" s="71">
        <f t="shared" si="10"/>
        <v>0</v>
      </c>
      <c r="V23" s="71">
        <f t="shared" si="3"/>
        <v>0</v>
      </c>
      <c r="W23" s="71">
        <f t="shared" si="4"/>
        <v>90</v>
      </c>
      <c r="X23" s="71">
        <f t="shared" si="5"/>
        <v>0</v>
      </c>
      <c r="Y23" s="71">
        <f t="shared" si="6"/>
        <v>0</v>
      </c>
    </row>
    <row r="24" spans="1:25" ht="18.75">
      <c r="A24" s="64">
        <f t="shared" si="8"/>
        <v>21</v>
      </c>
      <c r="B24" s="64" t="s">
        <v>26</v>
      </c>
      <c r="C24" s="64" t="s">
        <v>5</v>
      </c>
      <c r="D24" s="64" t="s">
        <v>112</v>
      </c>
      <c r="E24" s="70"/>
      <c r="F24" s="70">
        <f>SUM('21'!A5)</f>
        <v>1</v>
      </c>
      <c r="G24" s="70"/>
      <c r="H24" s="70"/>
      <c r="I24" s="70">
        <f>SUM('21'!G5:S5)</f>
        <v>1</v>
      </c>
      <c r="J24" s="70"/>
      <c r="K24" s="70"/>
      <c r="L24" s="69">
        <v>153</v>
      </c>
      <c r="M24" s="69">
        <v>192</v>
      </c>
      <c r="N24" s="69"/>
      <c r="O24" s="69"/>
      <c r="P24" s="69">
        <v>90</v>
      </c>
      <c r="Q24" s="69"/>
      <c r="R24" s="69"/>
      <c r="S24" s="71">
        <f t="shared" si="9"/>
        <v>0</v>
      </c>
      <c r="T24" s="71">
        <f t="shared" si="1"/>
        <v>192</v>
      </c>
      <c r="U24" s="71">
        <f t="shared" si="10"/>
        <v>0</v>
      </c>
      <c r="V24" s="71">
        <f t="shared" si="3"/>
        <v>0</v>
      </c>
      <c r="W24" s="71">
        <f t="shared" si="4"/>
        <v>90</v>
      </c>
      <c r="X24" s="71">
        <f t="shared" si="5"/>
        <v>0</v>
      </c>
      <c r="Y24" s="71">
        <f t="shared" si="6"/>
        <v>0</v>
      </c>
    </row>
    <row r="25" spans="1:25" ht="18.75">
      <c r="A25" s="64">
        <f t="shared" si="8"/>
        <v>22</v>
      </c>
      <c r="B25" s="64" t="s">
        <v>26</v>
      </c>
      <c r="C25" s="64" t="s">
        <v>5</v>
      </c>
      <c r="D25" s="64" t="s">
        <v>113</v>
      </c>
      <c r="E25" s="70"/>
      <c r="F25" s="70">
        <f>SUM('22'!A5)</f>
        <v>1</v>
      </c>
      <c r="G25" s="70"/>
      <c r="H25" s="70"/>
      <c r="I25" s="70">
        <v>1</v>
      </c>
      <c r="J25" s="70"/>
      <c r="K25" s="70"/>
      <c r="L25" s="69">
        <v>57</v>
      </c>
      <c r="M25" s="69">
        <v>156</v>
      </c>
      <c r="N25" s="69"/>
      <c r="O25" s="69"/>
      <c r="P25" s="69">
        <v>31</v>
      </c>
      <c r="Q25" s="69"/>
      <c r="R25" s="69"/>
      <c r="S25" s="71">
        <f t="shared" si="9"/>
        <v>0</v>
      </c>
      <c r="T25" s="71">
        <f t="shared" si="1"/>
        <v>156</v>
      </c>
      <c r="U25" s="71">
        <f t="shared" si="10"/>
        <v>0</v>
      </c>
      <c r="V25" s="71">
        <f t="shared" si="3"/>
        <v>0</v>
      </c>
      <c r="W25" s="71">
        <f t="shared" si="4"/>
        <v>31</v>
      </c>
      <c r="X25" s="71">
        <f t="shared" si="5"/>
        <v>0</v>
      </c>
      <c r="Y25" s="71">
        <f t="shared" si="6"/>
        <v>0</v>
      </c>
    </row>
    <row r="26" spans="1:25" ht="18.75">
      <c r="A26" s="64">
        <f t="shared" si="8"/>
        <v>23</v>
      </c>
      <c r="B26" s="64" t="s">
        <v>26</v>
      </c>
      <c r="C26" s="64" t="s">
        <v>11</v>
      </c>
      <c r="D26" s="64" t="s">
        <v>6</v>
      </c>
      <c r="E26" s="70">
        <f>SUM('23'!E5:E24)</f>
        <v>20</v>
      </c>
      <c r="F26" s="70"/>
      <c r="G26" s="70"/>
      <c r="H26" s="70"/>
      <c r="I26" s="70"/>
      <c r="J26" s="70"/>
      <c r="K26" s="70">
        <f>SUM('23'!F5:F24)</f>
        <v>16</v>
      </c>
      <c r="L26" s="69">
        <v>67</v>
      </c>
      <c r="M26" s="69"/>
      <c r="N26" s="69"/>
      <c r="O26" s="69"/>
      <c r="P26" s="69">
        <v>31</v>
      </c>
      <c r="Q26" s="69"/>
      <c r="R26" s="69">
        <v>16</v>
      </c>
      <c r="S26" s="71">
        <f t="shared" si="9"/>
        <v>1340</v>
      </c>
      <c r="T26" s="71">
        <f>K26*M26</f>
        <v>0</v>
      </c>
      <c r="U26" s="71">
        <f t="shared" si="10"/>
        <v>0</v>
      </c>
      <c r="V26" s="71">
        <f t="shared" si="3"/>
        <v>0</v>
      </c>
      <c r="W26" s="71">
        <f t="shared" si="4"/>
        <v>0</v>
      </c>
      <c r="X26" s="71">
        <f t="shared" si="5"/>
        <v>0</v>
      </c>
      <c r="Y26" s="71">
        <f t="shared" si="6"/>
        <v>256</v>
      </c>
    </row>
    <row r="27" spans="1:25" ht="18.75">
      <c r="A27" s="64">
        <f>A26+1</f>
        <v>24</v>
      </c>
      <c r="B27" s="64" t="s">
        <v>26</v>
      </c>
      <c r="C27" s="64" t="s">
        <v>11</v>
      </c>
      <c r="D27" s="64" t="s">
        <v>7</v>
      </c>
      <c r="E27" s="70">
        <f>SUM('24'!A5:A21)</f>
        <v>28</v>
      </c>
      <c r="F27" s="70"/>
      <c r="G27" s="70"/>
      <c r="H27" s="70"/>
      <c r="I27" s="70">
        <f>SUM('24'!G5:R20)</f>
        <v>41</v>
      </c>
      <c r="J27" s="70"/>
      <c r="K27" s="70">
        <f>SUM('24'!E5:E20)</f>
        <v>10</v>
      </c>
      <c r="L27" s="69">
        <v>116</v>
      </c>
      <c r="M27" s="69"/>
      <c r="N27" s="69"/>
      <c r="O27" s="69"/>
      <c r="P27" s="69">
        <v>68</v>
      </c>
      <c r="Q27" s="69"/>
      <c r="R27" s="69">
        <v>39</v>
      </c>
      <c r="S27" s="71">
        <f t="shared" si="9"/>
        <v>3248</v>
      </c>
      <c r="T27" s="71">
        <f t="shared" si="1"/>
        <v>0</v>
      </c>
      <c r="U27" s="71">
        <f t="shared" si="10"/>
        <v>0</v>
      </c>
      <c r="V27" s="71">
        <f t="shared" si="3"/>
        <v>0</v>
      </c>
      <c r="W27" s="71">
        <f t="shared" si="4"/>
        <v>2788</v>
      </c>
      <c r="X27" s="71">
        <f t="shared" si="5"/>
        <v>0</v>
      </c>
      <c r="Y27" s="71">
        <f t="shared" si="6"/>
        <v>390</v>
      </c>
    </row>
    <row r="28" spans="1:25" ht="18.75">
      <c r="A28" s="64">
        <f t="shared" si="8"/>
        <v>25</v>
      </c>
      <c r="B28" s="64" t="s">
        <v>26</v>
      </c>
      <c r="C28" s="64" t="s">
        <v>11</v>
      </c>
      <c r="D28" s="64" t="s">
        <v>8</v>
      </c>
      <c r="E28" s="70">
        <f>SUM('25'!A5:A16)</f>
        <v>15</v>
      </c>
      <c r="F28" s="70"/>
      <c r="G28" s="70"/>
      <c r="H28" s="70"/>
      <c r="I28" s="70">
        <f>SUM('25'!G5:Q16)</f>
        <v>26</v>
      </c>
      <c r="J28" s="70"/>
      <c r="K28" s="70">
        <f>SUM('25'!E5:E16)</f>
        <v>7</v>
      </c>
      <c r="L28" s="69">
        <v>116</v>
      </c>
      <c r="M28" s="69"/>
      <c r="N28" s="69"/>
      <c r="O28" s="69"/>
      <c r="P28" s="69">
        <v>68</v>
      </c>
      <c r="Q28" s="69"/>
      <c r="R28" s="69">
        <v>39</v>
      </c>
      <c r="S28" s="71">
        <f t="shared" si="9"/>
        <v>1740</v>
      </c>
      <c r="T28" s="71">
        <f>K28*M28</f>
        <v>0</v>
      </c>
      <c r="U28" s="71">
        <f t="shared" si="10"/>
        <v>0</v>
      </c>
      <c r="V28" s="71">
        <f t="shared" si="3"/>
        <v>0</v>
      </c>
      <c r="W28" s="71">
        <f t="shared" si="4"/>
        <v>1768</v>
      </c>
      <c r="X28" s="71">
        <f t="shared" si="5"/>
        <v>0</v>
      </c>
      <c r="Y28" s="71">
        <f t="shared" si="6"/>
        <v>273</v>
      </c>
    </row>
    <row r="29" spans="1:25" ht="18.75">
      <c r="A29" s="64">
        <f t="shared" si="8"/>
        <v>26</v>
      </c>
      <c r="B29" s="64" t="s">
        <v>26</v>
      </c>
      <c r="C29" s="64" t="s">
        <v>11</v>
      </c>
      <c r="D29" s="64" t="s">
        <v>9</v>
      </c>
      <c r="E29" s="70">
        <f>SUM('26'!A5:A9)</f>
        <v>12</v>
      </c>
      <c r="F29" s="70"/>
      <c r="G29" s="70"/>
      <c r="H29" s="70"/>
      <c r="I29" s="70">
        <f>SUM('26'!G5:Q9)</f>
        <v>21</v>
      </c>
      <c r="J29" s="70"/>
      <c r="K29" s="70">
        <f>SUM('26'!$E$5:$E$9)</f>
        <v>5</v>
      </c>
      <c r="L29" s="69">
        <v>116</v>
      </c>
      <c r="M29" s="69"/>
      <c r="N29" s="69"/>
      <c r="O29" s="69"/>
      <c r="P29" s="69">
        <v>68</v>
      </c>
      <c r="Q29" s="69"/>
      <c r="R29" s="69">
        <v>39</v>
      </c>
      <c r="S29" s="71">
        <f t="shared" si="9"/>
        <v>1392</v>
      </c>
      <c r="T29" s="71">
        <f t="shared" si="1"/>
        <v>0</v>
      </c>
      <c r="U29" s="71">
        <f t="shared" si="10"/>
        <v>0</v>
      </c>
      <c r="V29" s="71">
        <f t="shared" si="3"/>
        <v>0</v>
      </c>
      <c r="W29" s="71">
        <f t="shared" si="4"/>
        <v>1428</v>
      </c>
      <c r="X29" s="71">
        <f t="shared" si="5"/>
        <v>0</v>
      </c>
      <c r="Y29" s="71">
        <f t="shared" si="6"/>
        <v>195</v>
      </c>
    </row>
    <row r="30" spans="1:25" ht="18.75">
      <c r="A30" s="64">
        <f t="shared" si="8"/>
        <v>27</v>
      </c>
      <c r="B30" s="64" t="s">
        <v>26</v>
      </c>
      <c r="C30" s="64" t="s">
        <v>11</v>
      </c>
      <c r="D30" s="64" t="s">
        <v>37</v>
      </c>
      <c r="E30" s="70">
        <f>SUM('27'!A5)</f>
        <v>1</v>
      </c>
      <c r="F30" s="70"/>
      <c r="G30" s="70"/>
      <c r="H30" s="70"/>
      <c r="I30" s="70">
        <f>SUM('27'!G5:S5)</f>
        <v>1</v>
      </c>
      <c r="J30" s="70"/>
      <c r="K30" s="70">
        <f>SUM('27'!E5)</f>
        <v>1</v>
      </c>
      <c r="L30" s="69">
        <f>116+0.1*116</f>
        <v>127.6</v>
      </c>
      <c r="M30" s="69"/>
      <c r="N30" s="69"/>
      <c r="O30" s="69"/>
      <c r="P30" s="69">
        <f t="shared" ref="P30:P31" si="14">68+0.1*68</f>
        <v>74.8</v>
      </c>
      <c r="Q30" s="69"/>
      <c r="R30" s="69">
        <f>39+0.1*39</f>
        <v>42.9</v>
      </c>
      <c r="S30" s="71">
        <f t="shared" si="9"/>
        <v>127.6</v>
      </c>
      <c r="T30" s="71">
        <f t="shared" si="1"/>
        <v>0</v>
      </c>
      <c r="U30" s="71">
        <f t="shared" si="10"/>
        <v>0</v>
      </c>
      <c r="V30" s="71">
        <f t="shared" si="3"/>
        <v>0</v>
      </c>
      <c r="W30" s="71">
        <f t="shared" si="4"/>
        <v>74.8</v>
      </c>
      <c r="X30" s="71">
        <f t="shared" si="5"/>
        <v>0</v>
      </c>
      <c r="Y30" s="71">
        <f t="shared" si="6"/>
        <v>42.9</v>
      </c>
    </row>
    <row r="31" spans="1:25" ht="18.75">
      <c r="A31" s="64">
        <f t="shared" si="8"/>
        <v>28</v>
      </c>
      <c r="B31" s="64" t="s">
        <v>26</v>
      </c>
      <c r="C31" s="64" t="s">
        <v>11</v>
      </c>
      <c r="D31" s="64" t="s">
        <v>28</v>
      </c>
      <c r="E31" s="70">
        <f>SUM('28'!A5:A6)</f>
        <v>2</v>
      </c>
      <c r="F31" s="70"/>
      <c r="G31" s="70"/>
      <c r="H31" s="70"/>
      <c r="I31" s="70">
        <f>SUM('28'!G5:S6)</f>
        <v>3</v>
      </c>
      <c r="J31" s="70"/>
      <c r="K31" s="70">
        <f>SUM('28'!E5:E6)</f>
        <v>2</v>
      </c>
      <c r="L31" s="69">
        <f>116+0.1*116</f>
        <v>127.6</v>
      </c>
      <c r="M31" s="69"/>
      <c r="N31" s="69"/>
      <c r="O31" s="69"/>
      <c r="P31" s="69">
        <f t="shared" si="14"/>
        <v>74.8</v>
      </c>
      <c r="Q31" s="69"/>
      <c r="R31" s="69">
        <f>39+0.1*39</f>
        <v>42.9</v>
      </c>
      <c r="S31" s="71">
        <f t="shared" si="9"/>
        <v>255.2</v>
      </c>
      <c r="T31" s="71">
        <f t="shared" si="1"/>
        <v>0</v>
      </c>
      <c r="U31" s="71">
        <f t="shared" si="10"/>
        <v>0</v>
      </c>
      <c r="V31" s="71">
        <f t="shared" si="3"/>
        <v>0</v>
      </c>
      <c r="W31" s="71">
        <f t="shared" si="4"/>
        <v>224.39999999999998</v>
      </c>
      <c r="X31" s="71">
        <f t="shared" si="5"/>
        <v>0</v>
      </c>
      <c r="Y31" s="71">
        <f t="shared" si="6"/>
        <v>85.8</v>
      </c>
    </row>
    <row r="32" spans="1:25" ht="18.75">
      <c r="A32" s="69">
        <f t="shared" si="8"/>
        <v>29</v>
      </c>
      <c r="B32" s="64" t="s">
        <v>26</v>
      </c>
      <c r="C32" s="64" t="s">
        <v>11</v>
      </c>
      <c r="D32" s="64" t="s">
        <v>30</v>
      </c>
      <c r="E32" s="70">
        <f>SUM('29'!A5:A6)</f>
        <v>2</v>
      </c>
      <c r="F32" s="70"/>
      <c r="G32" s="70"/>
      <c r="H32" s="70"/>
      <c r="I32" s="70">
        <f>SUM('29'!G5:S6)</f>
        <v>6</v>
      </c>
      <c r="J32" s="70"/>
      <c r="K32" s="70">
        <f>SUM('28'!E5:E6)</f>
        <v>2</v>
      </c>
      <c r="L32" s="69">
        <v>157</v>
      </c>
      <c r="M32" s="69"/>
      <c r="N32" s="69"/>
      <c r="O32" s="69"/>
      <c r="P32" s="69">
        <v>90</v>
      </c>
      <c r="Q32" s="69"/>
      <c r="R32" s="69">
        <v>48</v>
      </c>
      <c r="S32" s="71">
        <f t="shared" si="9"/>
        <v>314</v>
      </c>
      <c r="T32" s="71">
        <f t="shared" si="1"/>
        <v>0</v>
      </c>
      <c r="U32" s="71">
        <f t="shared" si="10"/>
        <v>0</v>
      </c>
      <c r="V32" s="71">
        <f t="shared" si="3"/>
        <v>0</v>
      </c>
      <c r="W32" s="71">
        <f t="shared" si="4"/>
        <v>540</v>
      </c>
      <c r="X32" s="71">
        <f t="shared" si="5"/>
        <v>0</v>
      </c>
      <c r="Y32" s="71">
        <f t="shared" si="6"/>
        <v>96</v>
      </c>
    </row>
    <row r="33" spans="1:25" ht="18.75">
      <c r="A33" s="69">
        <f t="shared" si="8"/>
        <v>30</v>
      </c>
      <c r="B33" s="64" t="s">
        <v>26</v>
      </c>
      <c r="C33" s="64" t="s">
        <v>11</v>
      </c>
      <c r="D33" s="64" t="s">
        <v>112</v>
      </c>
      <c r="E33" s="70">
        <f>SUM('30'!A5)</f>
        <v>1</v>
      </c>
      <c r="F33" s="70"/>
      <c r="G33" s="70"/>
      <c r="H33" s="70"/>
      <c r="I33" s="70">
        <f>SUM('30'!G5:S5)</f>
        <v>2</v>
      </c>
      <c r="J33" s="70"/>
      <c r="K33" s="70">
        <f>SUM('30'!E5)</f>
        <v>1</v>
      </c>
      <c r="L33" s="69">
        <v>157</v>
      </c>
      <c r="M33" s="69"/>
      <c r="N33" s="69"/>
      <c r="O33" s="69"/>
      <c r="P33" s="69">
        <v>90</v>
      </c>
      <c r="Q33" s="69"/>
      <c r="R33" s="69">
        <v>48</v>
      </c>
      <c r="S33" s="71">
        <f t="shared" si="9"/>
        <v>157</v>
      </c>
      <c r="T33" s="71">
        <f t="shared" si="1"/>
        <v>0</v>
      </c>
      <c r="U33" s="71">
        <f t="shared" si="10"/>
        <v>0</v>
      </c>
      <c r="V33" s="71">
        <f t="shared" si="3"/>
        <v>0</v>
      </c>
      <c r="W33" s="71">
        <f t="shared" si="4"/>
        <v>180</v>
      </c>
      <c r="X33" s="71">
        <f t="shared" si="5"/>
        <v>0</v>
      </c>
      <c r="Y33" s="71">
        <f t="shared" si="6"/>
        <v>48</v>
      </c>
    </row>
    <row r="34" spans="1:25" ht="18.75">
      <c r="A34" s="69">
        <f t="shared" si="8"/>
        <v>31</v>
      </c>
      <c r="B34" s="64" t="s">
        <v>26</v>
      </c>
      <c r="C34" s="64" t="s">
        <v>11</v>
      </c>
      <c r="D34" s="64" t="s">
        <v>112</v>
      </c>
      <c r="E34" s="70">
        <f>SUM('31'!A5)</f>
        <v>1</v>
      </c>
      <c r="F34" s="70"/>
      <c r="G34" s="70"/>
      <c r="H34" s="70"/>
      <c r="I34" s="70">
        <f>SUM('31'!G5:S5)</f>
        <v>1</v>
      </c>
      <c r="J34" s="70"/>
      <c r="K34" s="70">
        <f>SUM('31'!E5)</f>
        <v>1</v>
      </c>
      <c r="L34" s="69">
        <v>157</v>
      </c>
      <c r="M34" s="69"/>
      <c r="N34" s="69"/>
      <c r="O34" s="69"/>
      <c r="P34" s="69">
        <v>90</v>
      </c>
      <c r="Q34" s="69"/>
      <c r="R34" s="69">
        <v>48</v>
      </c>
      <c r="S34" s="71">
        <f t="shared" si="9"/>
        <v>157</v>
      </c>
      <c r="T34" s="71">
        <f t="shared" si="1"/>
        <v>0</v>
      </c>
      <c r="U34" s="71">
        <f t="shared" si="10"/>
        <v>0</v>
      </c>
      <c r="V34" s="71">
        <f t="shared" si="3"/>
        <v>0</v>
      </c>
      <c r="W34" s="71">
        <f t="shared" si="4"/>
        <v>90</v>
      </c>
      <c r="X34" s="71">
        <f t="shared" si="5"/>
        <v>0</v>
      </c>
      <c r="Y34" s="71">
        <f t="shared" si="6"/>
        <v>48</v>
      </c>
    </row>
    <row r="35" spans="1:25" ht="18.75">
      <c r="A35" s="245">
        <f t="shared" si="8"/>
        <v>32</v>
      </c>
      <c r="B35" s="64" t="s">
        <v>26</v>
      </c>
      <c r="C35" s="64" t="s">
        <v>11</v>
      </c>
      <c r="D35" s="64" t="s">
        <v>112</v>
      </c>
      <c r="E35" s="70">
        <f>SUM('32'!A5)</f>
        <v>1</v>
      </c>
      <c r="F35" s="70"/>
      <c r="G35" s="70"/>
      <c r="H35" s="70"/>
      <c r="I35" s="70">
        <f>SUM('32'!G5:S5)</f>
        <v>2</v>
      </c>
      <c r="J35" s="70"/>
      <c r="K35" s="70">
        <f>SUM('32'!E5)</f>
        <v>1</v>
      </c>
      <c r="L35" s="69">
        <v>157</v>
      </c>
      <c r="M35" s="69"/>
      <c r="N35" s="69"/>
      <c r="O35" s="69"/>
      <c r="P35" s="69">
        <v>90</v>
      </c>
      <c r="Q35" s="69"/>
      <c r="R35" s="69">
        <v>48</v>
      </c>
      <c r="S35" s="71">
        <f t="shared" si="9"/>
        <v>157</v>
      </c>
      <c r="T35" s="71">
        <f t="shared" si="1"/>
        <v>0</v>
      </c>
      <c r="U35" s="71">
        <f t="shared" si="10"/>
        <v>0</v>
      </c>
      <c r="V35" s="71">
        <f t="shared" si="3"/>
        <v>0</v>
      </c>
      <c r="W35" s="71">
        <f t="shared" si="4"/>
        <v>180</v>
      </c>
      <c r="X35" s="71">
        <f t="shared" si="5"/>
        <v>0</v>
      </c>
      <c r="Y35" s="71">
        <f t="shared" si="6"/>
        <v>48</v>
      </c>
    </row>
    <row r="36" spans="1:25" ht="18.75">
      <c r="A36" s="245">
        <f t="shared" si="8"/>
        <v>33</v>
      </c>
      <c r="B36" s="64" t="s">
        <v>26</v>
      </c>
      <c r="C36" s="246"/>
      <c r="D36" s="247" t="s">
        <v>6</v>
      </c>
      <c r="E36" s="70"/>
      <c r="F36" s="70"/>
      <c r="G36" s="70"/>
      <c r="H36" s="70"/>
      <c r="I36" s="70">
        <f>SUM('33'!D5:D68)</f>
        <v>69</v>
      </c>
      <c r="J36" s="70"/>
      <c r="K36" s="70"/>
      <c r="L36" s="69"/>
      <c r="M36" s="69"/>
      <c r="N36" s="69"/>
      <c r="O36" s="69"/>
      <c r="P36" s="69">
        <v>31</v>
      </c>
      <c r="Q36" s="69"/>
      <c r="R36" s="69"/>
      <c r="S36" s="71">
        <f t="shared" si="9"/>
        <v>0</v>
      </c>
      <c r="T36" s="71">
        <f t="shared" si="1"/>
        <v>0</v>
      </c>
      <c r="U36" s="71">
        <f t="shared" si="10"/>
        <v>0</v>
      </c>
      <c r="V36" s="71">
        <f t="shared" si="3"/>
        <v>0</v>
      </c>
      <c r="W36" s="71">
        <f t="shared" si="4"/>
        <v>2139</v>
      </c>
      <c r="X36" s="71">
        <f t="shared" si="5"/>
        <v>0</v>
      </c>
      <c r="Y36" s="71">
        <f t="shared" si="6"/>
        <v>0</v>
      </c>
    </row>
    <row r="37" spans="1:25" ht="18.75">
      <c r="A37" s="245">
        <f t="shared" si="8"/>
        <v>34</v>
      </c>
      <c r="B37" s="64" t="s">
        <v>26</v>
      </c>
      <c r="C37" s="245"/>
      <c r="D37" s="246" t="s">
        <v>9</v>
      </c>
      <c r="E37" s="70"/>
      <c r="F37" s="70"/>
      <c r="G37" s="70"/>
      <c r="H37" s="70"/>
      <c r="I37" s="70">
        <f>SUM('34'!A5)</f>
        <v>1</v>
      </c>
      <c r="J37" s="70"/>
      <c r="K37" s="70"/>
      <c r="L37" s="69"/>
      <c r="M37" s="69"/>
      <c r="N37" s="69"/>
      <c r="O37" s="69"/>
      <c r="P37" s="69">
        <v>68</v>
      </c>
      <c r="Q37" s="69"/>
      <c r="R37" s="69"/>
      <c r="S37" s="71"/>
      <c r="T37" s="71"/>
      <c r="U37" s="71"/>
      <c r="V37" s="71"/>
      <c r="W37" s="71"/>
      <c r="X37" s="71">
        <f t="shared" si="5"/>
        <v>0</v>
      </c>
      <c r="Y37" s="71"/>
    </row>
    <row r="38" spans="1:25" ht="18.75">
      <c r="A38" s="245">
        <f t="shared" si="8"/>
        <v>35</v>
      </c>
      <c r="B38" s="64" t="s">
        <v>26</v>
      </c>
      <c r="C38" s="245"/>
      <c r="D38" s="246" t="s">
        <v>8</v>
      </c>
      <c r="E38" s="70"/>
      <c r="F38" s="70"/>
      <c r="G38" s="70"/>
      <c r="H38" s="70"/>
      <c r="I38" s="70">
        <f>SUM('35'!F5:P5)</f>
        <v>1</v>
      </c>
      <c r="J38" s="70"/>
      <c r="K38" s="70"/>
      <c r="L38" s="69"/>
      <c r="M38" s="69"/>
      <c r="N38" s="69"/>
      <c r="O38" s="69"/>
      <c r="P38" s="69">
        <v>68</v>
      </c>
      <c r="Q38" s="69"/>
      <c r="R38" s="69"/>
      <c r="S38" s="71">
        <f t="shared" si="9"/>
        <v>0</v>
      </c>
      <c r="T38" s="71">
        <f t="shared" si="1"/>
        <v>0</v>
      </c>
      <c r="U38" s="71">
        <f t="shared" si="10"/>
        <v>0</v>
      </c>
      <c r="V38" s="71">
        <f t="shared" si="3"/>
        <v>0</v>
      </c>
      <c r="W38" s="71">
        <f t="shared" si="4"/>
        <v>68</v>
      </c>
      <c r="X38" s="71">
        <f t="shared" si="5"/>
        <v>0</v>
      </c>
      <c r="Y38" s="71">
        <f t="shared" si="6"/>
        <v>0</v>
      </c>
    </row>
    <row r="39" spans="1:25" ht="18.75">
      <c r="A39" s="245">
        <f t="shared" si="8"/>
        <v>36</v>
      </c>
      <c r="B39" s="64" t="s">
        <v>26</v>
      </c>
      <c r="C39" s="64"/>
      <c r="D39" s="64" t="s">
        <v>141</v>
      </c>
      <c r="E39" s="70"/>
      <c r="F39" s="70"/>
      <c r="G39" s="70"/>
      <c r="H39" s="70">
        <f>SUM('36'!H4:H29)</f>
        <v>31</v>
      </c>
      <c r="I39" s="70"/>
      <c r="J39" s="70"/>
      <c r="K39" s="70"/>
      <c r="L39" s="69"/>
      <c r="M39" s="69"/>
      <c r="N39" s="69"/>
      <c r="O39" s="69">
        <v>141</v>
      </c>
      <c r="P39" s="69"/>
      <c r="Q39" s="69"/>
      <c r="R39" s="69"/>
      <c r="S39" s="71">
        <f t="shared" si="9"/>
        <v>0</v>
      </c>
      <c r="T39" s="71">
        <f t="shared" si="1"/>
        <v>0</v>
      </c>
      <c r="U39" s="71">
        <f t="shared" si="10"/>
        <v>0</v>
      </c>
      <c r="V39" s="71">
        <f t="shared" si="3"/>
        <v>4371</v>
      </c>
      <c r="W39" s="71">
        <f t="shared" si="4"/>
        <v>0</v>
      </c>
      <c r="X39" s="71">
        <f t="shared" si="5"/>
        <v>0</v>
      </c>
      <c r="Y39" s="71">
        <f t="shared" si="6"/>
        <v>0</v>
      </c>
    </row>
    <row r="40" spans="1:25" ht="18.75">
      <c r="A40" s="245">
        <f t="shared" si="8"/>
        <v>37</v>
      </c>
      <c r="B40" s="64" t="s">
        <v>26</v>
      </c>
      <c r="C40" s="64"/>
      <c r="D40" s="64" t="s">
        <v>140</v>
      </c>
      <c r="E40" s="70"/>
      <c r="F40" s="70"/>
      <c r="G40" s="70"/>
      <c r="H40" s="70">
        <v>2</v>
      </c>
      <c r="I40" s="70"/>
      <c r="J40" s="70"/>
      <c r="K40" s="70"/>
      <c r="L40" s="69"/>
      <c r="M40" s="69"/>
      <c r="N40" s="69"/>
      <c r="O40" s="69">
        <v>730</v>
      </c>
      <c r="P40" s="69"/>
      <c r="Q40" s="69"/>
      <c r="R40" s="69"/>
      <c r="S40" s="71">
        <f t="shared" si="9"/>
        <v>0</v>
      </c>
      <c r="T40" s="71">
        <f t="shared" si="1"/>
        <v>0</v>
      </c>
      <c r="U40" s="71">
        <f t="shared" si="10"/>
        <v>0</v>
      </c>
      <c r="V40" s="71">
        <f t="shared" si="3"/>
        <v>1460</v>
      </c>
      <c r="W40" s="71">
        <f t="shared" si="4"/>
        <v>0</v>
      </c>
      <c r="X40" s="71">
        <f t="shared" si="5"/>
        <v>0</v>
      </c>
      <c r="Y40" s="71">
        <f t="shared" si="6"/>
        <v>0</v>
      </c>
    </row>
    <row r="41" spans="1:25" ht="18.75">
      <c r="A41" s="245">
        <f t="shared" si="8"/>
        <v>38</v>
      </c>
      <c r="B41" s="64" t="s">
        <v>26</v>
      </c>
      <c r="C41" s="64"/>
      <c r="D41" s="64" t="s">
        <v>137</v>
      </c>
      <c r="E41" s="70"/>
      <c r="F41" s="70"/>
      <c r="G41" s="70"/>
      <c r="H41" s="70">
        <v>1</v>
      </c>
      <c r="I41" s="70"/>
      <c r="J41" s="70"/>
      <c r="K41" s="70"/>
      <c r="L41" s="69"/>
      <c r="M41" s="69"/>
      <c r="N41" s="69"/>
      <c r="O41" s="69">
        <v>830</v>
      </c>
      <c r="P41" s="69"/>
      <c r="Q41" s="69"/>
      <c r="R41" s="69"/>
      <c r="S41" s="71">
        <f t="shared" ref="S41:S73" si="15">L41*E41</f>
        <v>0</v>
      </c>
      <c r="T41" s="71">
        <f t="shared" si="1"/>
        <v>0</v>
      </c>
      <c r="U41" s="71">
        <f t="shared" si="10"/>
        <v>0</v>
      </c>
      <c r="V41" s="71">
        <f t="shared" si="3"/>
        <v>830</v>
      </c>
      <c r="W41" s="71">
        <f t="shared" si="4"/>
        <v>0</v>
      </c>
      <c r="X41" s="71">
        <f t="shared" si="5"/>
        <v>0</v>
      </c>
      <c r="Y41" s="71">
        <f t="shared" si="6"/>
        <v>0</v>
      </c>
    </row>
    <row r="42" spans="1:25" ht="18.75">
      <c r="A42" s="245">
        <f t="shared" si="8"/>
        <v>39</v>
      </c>
      <c r="B42" s="64" t="s">
        <v>26</v>
      </c>
      <c r="C42" s="64"/>
      <c r="D42" s="64" t="s">
        <v>136</v>
      </c>
      <c r="E42" s="70"/>
      <c r="F42" s="70"/>
      <c r="G42" s="70"/>
      <c r="H42" s="70">
        <v>3</v>
      </c>
      <c r="I42" s="70"/>
      <c r="J42" s="70"/>
      <c r="K42" s="70"/>
      <c r="L42" s="69"/>
      <c r="M42" s="69"/>
      <c r="N42" s="69"/>
      <c r="O42" s="69">
        <v>640</v>
      </c>
      <c r="P42" s="69"/>
      <c r="Q42" s="69"/>
      <c r="R42" s="69"/>
      <c r="S42" s="71">
        <f t="shared" si="15"/>
        <v>0</v>
      </c>
      <c r="T42" s="71">
        <f t="shared" si="1"/>
        <v>0</v>
      </c>
      <c r="U42" s="71">
        <f t="shared" si="10"/>
        <v>0</v>
      </c>
      <c r="V42" s="71">
        <f t="shared" si="3"/>
        <v>1920</v>
      </c>
      <c r="W42" s="71">
        <f t="shared" si="4"/>
        <v>0</v>
      </c>
      <c r="X42" s="71">
        <f t="shared" si="5"/>
        <v>0</v>
      </c>
      <c r="Y42" s="71">
        <f t="shared" si="6"/>
        <v>0</v>
      </c>
    </row>
    <row r="43" spans="1:25" ht="18.75">
      <c r="A43" s="245">
        <f t="shared" si="8"/>
        <v>40</v>
      </c>
      <c r="B43" s="64" t="s">
        <v>26</v>
      </c>
      <c r="C43" s="64"/>
      <c r="D43" s="64" t="s">
        <v>146</v>
      </c>
      <c r="E43" s="70"/>
      <c r="F43" s="70"/>
      <c r="G43" s="70"/>
      <c r="H43" s="70">
        <v>3</v>
      </c>
      <c r="I43" s="70"/>
      <c r="J43" s="70"/>
      <c r="K43" s="70"/>
      <c r="L43" s="69"/>
      <c r="M43" s="69"/>
      <c r="N43" s="69"/>
      <c r="O43" s="69">
        <v>31</v>
      </c>
      <c r="P43" s="69"/>
      <c r="Q43" s="69"/>
      <c r="R43" s="69"/>
      <c r="S43" s="71">
        <f t="shared" si="15"/>
        <v>0</v>
      </c>
      <c r="T43" s="71">
        <f t="shared" si="1"/>
        <v>0</v>
      </c>
      <c r="U43" s="71">
        <f t="shared" si="10"/>
        <v>0</v>
      </c>
      <c r="V43" s="71">
        <f t="shared" si="3"/>
        <v>93</v>
      </c>
      <c r="W43" s="71">
        <f t="shared" si="4"/>
        <v>0</v>
      </c>
      <c r="X43" s="71">
        <f t="shared" si="5"/>
        <v>0</v>
      </c>
      <c r="Y43" s="71">
        <f t="shared" si="6"/>
        <v>0</v>
      </c>
    </row>
    <row r="44" spans="1:25" ht="18.75">
      <c r="A44" s="245">
        <f t="shared" si="8"/>
        <v>41</v>
      </c>
      <c r="B44" s="64" t="s">
        <v>26</v>
      </c>
      <c r="C44" s="64"/>
      <c r="D44" s="64" t="s">
        <v>138</v>
      </c>
      <c r="E44" s="70"/>
      <c r="F44" s="70"/>
      <c r="G44" s="70"/>
      <c r="H44" s="70">
        <v>2</v>
      </c>
      <c r="I44" s="70"/>
      <c r="J44" s="70"/>
      <c r="K44" s="70"/>
      <c r="L44" s="69"/>
      <c r="M44" s="69"/>
      <c r="N44" s="69"/>
      <c r="O44" s="69">
        <v>640</v>
      </c>
      <c r="P44" s="69"/>
      <c r="Q44" s="69"/>
      <c r="R44" s="69"/>
      <c r="S44" s="71">
        <f t="shared" si="15"/>
        <v>0</v>
      </c>
      <c r="T44" s="71">
        <f t="shared" si="1"/>
        <v>0</v>
      </c>
      <c r="U44" s="71">
        <f t="shared" si="10"/>
        <v>0</v>
      </c>
      <c r="V44" s="71">
        <f t="shared" si="3"/>
        <v>1280</v>
      </c>
      <c r="W44" s="71">
        <f t="shared" si="4"/>
        <v>0</v>
      </c>
      <c r="X44" s="71">
        <f t="shared" si="5"/>
        <v>0</v>
      </c>
      <c r="Y44" s="71">
        <f t="shared" si="6"/>
        <v>0</v>
      </c>
    </row>
    <row r="45" spans="1:25" ht="18.75">
      <c r="A45" s="245">
        <f t="shared" si="8"/>
        <v>42</v>
      </c>
      <c r="B45" s="64" t="s">
        <v>26</v>
      </c>
      <c r="C45" s="64"/>
      <c r="D45" s="64" t="s">
        <v>103</v>
      </c>
      <c r="E45" s="70"/>
      <c r="F45" s="70"/>
      <c r="G45" s="70"/>
      <c r="H45" s="70">
        <v>1</v>
      </c>
      <c r="I45" s="70"/>
      <c r="J45" s="70"/>
      <c r="K45" s="70"/>
      <c r="L45" s="69"/>
      <c r="M45" s="69"/>
      <c r="N45" s="69"/>
      <c r="O45" s="69">
        <v>750</v>
      </c>
      <c r="P45" s="69"/>
      <c r="Q45" s="69"/>
      <c r="R45" s="69"/>
      <c r="S45" s="71">
        <f t="shared" si="15"/>
        <v>0</v>
      </c>
      <c r="T45" s="71">
        <f t="shared" si="1"/>
        <v>0</v>
      </c>
      <c r="U45" s="71">
        <f t="shared" si="10"/>
        <v>0</v>
      </c>
      <c r="V45" s="71">
        <f t="shared" si="3"/>
        <v>750</v>
      </c>
      <c r="W45" s="71">
        <f t="shared" si="4"/>
        <v>0</v>
      </c>
      <c r="X45" s="71">
        <f t="shared" si="5"/>
        <v>0</v>
      </c>
      <c r="Y45" s="71">
        <f t="shared" si="6"/>
        <v>0</v>
      </c>
    </row>
    <row r="46" spans="1:25" ht="18.75">
      <c r="A46" s="245">
        <f t="shared" si="8"/>
        <v>43</v>
      </c>
      <c r="B46" s="64" t="s">
        <v>26</v>
      </c>
      <c r="C46" s="64"/>
      <c r="D46" s="64" t="s">
        <v>139</v>
      </c>
      <c r="E46" s="70"/>
      <c r="F46" s="70"/>
      <c r="G46" s="70"/>
      <c r="H46" s="70">
        <v>1</v>
      </c>
      <c r="I46" s="70"/>
      <c r="J46" s="70"/>
      <c r="K46" s="70"/>
      <c r="L46" s="69"/>
      <c r="M46" s="69"/>
      <c r="N46" s="69"/>
      <c r="O46" s="69">
        <v>750</v>
      </c>
      <c r="P46" s="69"/>
      <c r="Q46" s="69"/>
      <c r="R46" s="69"/>
      <c r="S46" s="71">
        <f t="shared" si="15"/>
        <v>0</v>
      </c>
      <c r="T46" s="71">
        <f t="shared" si="1"/>
        <v>0</v>
      </c>
      <c r="U46" s="71">
        <f t="shared" si="10"/>
        <v>0</v>
      </c>
      <c r="V46" s="71">
        <f t="shared" si="3"/>
        <v>750</v>
      </c>
      <c r="W46" s="71">
        <f t="shared" si="4"/>
        <v>0</v>
      </c>
      <c r="X46" s="71">
        <f t="shared" si="5"/>
        <v>0</v>
      </c>
      <c r="Y46" s="71">
        <f t="shared" si="6"/>
        <v>0</v>
      </c>
    </row>
    <row r="47" spans="1:25" ht="18.75">
      <c r="A47" s="245">
        <f t="shared" si="8"/>
        <v>44</v>
      </c>
      <c r="B47" s="64" t="s">
        <v>26</v>
      </c>
      <c r="C47" s="64"/>
      <c r="D47" s="64" t="s">
        <v>104</v>
      </c>
      <c r="E47" s="70"/>
      <c r="F47" s="70"/>
      <c r="G47" s="70"/>
      <c r="H47" s="70">
        <v>3</v>
      </c>
      <c r="I47" s="70"/>
      <c r="J47" s="70"/>
      <c r="K47" s="70"/>
      <c r="L47" s="69"/>
      <c r="M47" s="69"/>
      <c r="N47" s="69"/>
      <c r="O47" s="69">
        <v>740</v>
      </c>
      <c r="P47" s="69"/>
      <c r="Q47" s="69"/>
      <c r="R47" s="69"/>
      <c r="S47" s="71">
        <f t="shared" si="15"/>
        <v>0</v>
      </c>
      <c r="T47" s="71">
        <f t="shared" si="1"/>
        <v>0</v>
      </c>
      <c r="U47" s="71">
        <f t="shared" ref="U47:V74" si="16">N47*G47</f>
        <v>0</v>
      </c>
      <c r="V47" s="71">
        <f t="shared" si="3"/>
        <v>2220</v>
      </c>
      <c r="W47" s="71">
        <f t="shared" si="4"/>
        <v>0</v>
      </c>
      <c r="X47" s="71">
        <f t="shared" si="5"/>
        <v>0</v>
      </c>
      <c r="Y47" s="71">
        <f t="shared" si="6"/>
        <v>0</v>
      </c>
    </row>
    <row r="48" spans="1:25" ht="18.75">
      <c r="A48" s="245">
        <f t="shared" si="8"/>
        <v>45</v>
      </c>
      <c r="B48" s="64" t="s">
        <v>26</v>
      </c>
      <c r="C48" s="64"/>
      <c r="D48" s="64" t="s">
        <v>135</v>
      </c>
      <c r="E48" s="70"/>
      <c r="F48" s="70"/>
      <c r="G48" s="70"/>
      <c r="H48" s="70">
        <v>1</v>
      </c>
      <c r="I48" s="70"/>
      <c r="J48" s="70"/>
      <c r="K48" s="70"/>
      <c r="L48" s="69"/>
      <c r="M48" s="69"/>
      <c r="N48" s="69"/>
      <c r="O48" s="69">
        <v>900</v>
      </c>
      <c r="P48" s="69"/>
      <c r="Q48" s="69"/>
      <c r="R48" s="69"/>
      <c r="S48" s="71">
        <f t="shared" si="15"/>
        <v>0</v>
      </c>
      <c r="T48" s="71">
        <f t="shared" si="1"/>
        <v>0</v>
      </c>
      <c r="U48" s="71">
        <f t="shared" si="16"/>
        <v>0</v>
      </c>
      <c r="V48" s="71">
        <f t="shared" si="3"/>
        <v>900</v>
      </c>
      <c r="W48" s="71">
        <f t="shared" si="4"/>
        <v>0</v>
      </c>
      <c r="X48" s="71">
        <f t="shared" si="5"/>
        <v>0</v>
      </c>
      <c r="Y48" s="71">
        <f t="shared" si="6"/>
        <v>0</v>
      </c>
    </row>
    <row r="49" spans="1:25" ht="18.75">
      <c r="A49" s="245">
        <f t="shared" si="8"/>
        <v>46</v>
      </c>
      <c r="B49" s="69" t="s">
        <v>47</v>
      </c>
      <c r="C49" s="69" t="s">
        <v>11</v>
      </c>
      <c r="D49" s="69" t="s">
        <v>6</v>
      </c>
      <c r="E49" s="70">
        <f>SUM('46'!F6:F11)</f>
        <v>6</v>
      </c>
      <c r="F49" s="70"/>
      <c r="G49" s="70"/>
      <c r="H49" s="70"/>
      <c r="I49" s="70"/>
      <c r="J49" s="70"/>
      <c r="K49" s="70"/>
      <c r="L49" s="69">
        <v>80</v>
      </c>
      <c r="M49" s="69"/>
      <c r="N49" s="69"/>
      <c r="O49" s="69"/>
      <c r="P49" s="69">
        <v>81</v>
      </c>
      <c r="Q49" s="69"/>
      <c r="R49" s="69">
        <v>38</v>
      </c>
      <c r="S49" s="71">
        <f t="shared" si="15"/>
        <v>480</v>
      </c>
      <c r="T49" s="71">
        <f t="shared" si="1"/>
        <v>0</v>
      </c>
      <c r="U49" s="71">
        <f t="shared" si="16"/>
        <v>0</v>
      </c>
      <c r="V49" s="71">
        <f t="shared" si="3"/>
        <v>0</v>
      </c>
      <c r="W49" s="71">
        <f t="shared" si="4"/>
        <v>0</v>
      </c>
      <c r="X49" s="71">
        <f t="shared" si="5"/>
        <v>0</v>
      </c>
      <c r="Y49" s="71">
        <f t="shared" si="6"/>
        <v>0</v>
      </c>
    </row>
    <row r="50" spans="1:25" ht="18.75">
      <c r="A50" s="245">
        <f t="shared" si="8"/>
        <v>47</v>
      </c>
      <c r="B50" s="69" t="s">
        <v>47</v>
      </c>
      <c r="C50" s="69" t="s">
        <v>11</v>
      </c>
      <c r="D50" s="69" t="s">
        <v>7</v>
      </c>
      <c r="E50" s="70">
        <f>SUM('47'!A5:A12)</f>
        <v>15</v>
      </c>
      <c r="F50" s="70"/>
      <c r="G50" s="70"/>
      <c r="H50" s="70"/>
      <c r="I50" s="70">
        <f>SUM('47'!G5:Q12)</f>
        <v>31</v>
      </c>
      <c r="J50" s="70"/>
      <c r="K50" s="70"/>
      <c r="L50" s="69">
        <v>153</v>
      </c>
      <c r="M50" s="69"/>
      <c r="N50" s="69"/>
      <c r="O50" s="69"/>
      <c r="P50" s="69">
        <v>172</v>
      </c>
      <c r="Q50" s="69"/>
      <c r="R50" s="69">
        <v>53</v>
      </c>
      <c r="S50" s="71">
        <f t="shared" si="15"/>
        <v>2295</v>
      </c>
      <c r="T50" s="71">
        <f t="shared" si="1"/>
        <v>0</v>
      </c>
      <c r="U50" s="71">
        <f t="shared" si="16"/>
        <v>0</v>
      </c>
      <c r="V50" s="71">
        <f t="shared" si="3"/>
        <v>0</v>
      </c>
      <c r="W50" s="71">
        <f t="shared" si="4"/>
        <v>5332</v>
      </c>
      <c r="X50" s="71">
        <f t="shared" si="5"/>
        <v>0</v>
      </c>
      <c r="Y50" s="71">
        <f t="shared" si="6"/>
        <v>0</v>
      </c>
    </row>
    <row r="51" spans="1:25" ht="18.75">
      <c r="A51" s="245">
        <f t="shared" si="8"/>
        <v>48</v>
      </c>
      <c r="B51" s="69" t="s">
        <v>47</v>
      </c>
      <c r="C51" s="69" t="s">
        <v>11</v>
      </c>
      <c r="D51" s="69" t="s">
        <v>30</v>
      </c>
      <c r="E51" s="70">
        <f>SUM('48'!A5)</f>
        <v>1</v>
      </c>
      <c r="F51" s="70"/>
      <c r="G51" s="70"/>
      <c r="H51" s="70"/>
      <c r="I51" s="70">
        <f>SUM('48'!G5:S5)</f>
        <v>2</v>
      </c>
      <c r="J51" s="70"/>
      <c r="K51" s="70"/>
      <c r="L51" s="69">
        <v>340</v>
      </c>
      <c r="M51" s="69"/>
      <c r="N51" s="69"/>
      <c r="O51" s="69"/>
      <c r="P51" s="69">
        <v>241</v>
      </c>
      <c r="Q51" s="69"/>
      <c r="R51" s="69">
        <v>75</v>
      </c>
      <c r="S51" s="71">
        <f t="shared" si="15"/>
        <v>340</v>
      </c>
      <c r="T51" s="71">
        <f t="shared" si="1"/>
        <v>0</v>
      </c>
      <c r="U51" s="71">
        <f t="shared" si="16"/>
        <v>0</v>
      </c>
      <c r="V51" s="71">
        <f t="shared" si="3"/>
        <v>0</v>
      </c>
      <c r="W51" s="71">
        <f t="shared" si="4"/>
        <v>482</v>
      </c>
      <c r="X51" s="71">
        <f t="shared" si="5"/>
        <v>0</v>
      </c>
      <c r="Y51" s="71">
        <f t="shared" si="6"/>
        <v>0</v>
      </c>
    </row>
    <row r="52" spans="1:25" ht="18.75">
      <c r="A52" s="245">
        <f t="shared" si="8"/>
        <v>49</v>
      </c>
      <c r="B52" s="69" t="s">
        <v>47</v>
      </c>
      <c r="C52" s="69" t="s">
        <v>11</v>
      </c>
      <c r="D52" s="69" t="s">
        <v>9</v>
      </c>
      <c r="E52" s="70">
        <f>SUM('49'!$A$5)</f>
        <v>1</v>
      </c>
      <c r="F52" s="70"/>
      <c r="G52" s="70"/>
      <c r="H52" s="70"/>
      <c r="I52" s="70">
        <f>SUM('49'!$G$5:$Q$5)</f>
        <v>2</v>
      </c>
      <c r="J52" s="70"/>
      <c r="K52" s="70"/>
      <c r="L52" s="69">
        <v>153</v>
      </c>
      <c r="M52" s="69"/>
      <c r="N52" s="69"/>
      <c r="O52" s="69"/>
      <c r="P52" s="69">
        <v>172</v>
      </c>
      <c r="Q52" s="69"/>
      <c r="R52" s="69">
        <v>53</v>
      </c>
      <c r="S52" s="71">
        <f t="shared" si="15"/>
        <v>153</v>
      </c>
      <c r="T52" s="71">
        <f t="shared" si="1"/>
        <v>0</v>
      </c>
      <c r="U52" s="71">
        <f t="shared" si="16"/>
        <v>0</v>
      </c>
      <c r="V52" s="71">
        <f t="shared" si="3"/>
        <v>0</v>
      </c>
      <c r="W52" s="71">
        <f t="shared" si="4"/>
        <v>344</v>
      </c>
      <c r="X52" s="71">
        <f t="shared" si="5"/>
        <v>0</v>
      </c>
      <c r="Y52" s="71">
        <f t="shared" si="6"/>
        <v>0</v>
      </c>
    </row>
    <row r="53" spans="1:25" ht="18.75">
      <c r="A53" s="245">
        <f t="shared" si="8"/>
        <v>50</v>
      </c>
      <c r="B53" s="69" t="s">
        <v>47</v>
      </c>
      <c r="C53" s="69" t="s">
        <v>11</v>
      </c>
      <c r="D53" s="69" t="s">
        <v>31</v>
      </c>
      <c r="E53" s="70">
        <f>SUM('50'!A5)</f>
        <v>1</v>
      </c>
      <c r="F53" s="70"/>
      <c r="G53" s="70"/>
      <c r="H53" s="70"/>
      <c r="I53" s="70">
        <f>SUM('50'!G5:S5)</f>
        <v>1</v>
      </c>
      <c r="J53" s="70"/>
      <c r="K53" s="70"/>
      <c r="L53" s="69">
        <v>340</v>
      </c>
      <c r="M53" s="69"/>
      <c r="N53" s="69"/>
      <c r="O53" s="69"/>
      <c r="P53" s="69">
        <v>241</v>
      </c>
      <c r="Q53" s="69"/>
      <c r="R53" s="69">
        <v>75</v>
      </c>
      <c r="S53" s="71">
        <f t="shared" si="15"/>
        <v>340</v>
      </c>
      <c r="T53" s="71">
        <f t="shared" si="1"/>
        <v>0</v>
      </c>
      <c r="U53" s="71">
        <f t="shared" si="16"/>
        <v>0</v>
      </c>
      <c r="V53" s="71">
        <f t="shared" si="3"/>
        <v>0</v>
      </c>
      <c r="W53" s="71">
        <f t="shared" si="4"/>
        <v>241</v>
      </c>
      <c r="X53" s="71">
        <f t="shared" si="5"/>
        <v>0</v>
      </c>
      <c r="Y53" s="71">
        <f t="shared" si="6"/>
        <v>0</v>
      </c>
    </row>
    <row r="54" spans="1:25" ht="18.75">
      <c r="A54" s="245">
        <f t="shared" si="8"/>
        <v>51</v>
      </c>
      <c r="B54" s="69" t="s">
        <v>47</v>
      </c>
      <c r="C54" s="69" t="s">
        <v>11</v>
      </c>
      <c r="D54" s="69" t="s">
        <v>32</v>
      </c>
      <c r="E54" s="70">
        <f>SUM('51'!A5)</f>
        <v>1</v>
      </c>
      <c r="F54" s="70"/>
      <c r="G54" s="70"/>
      <c r="H54" s="70"/>
      <c r="I54" s="70">
        <v>1</v>
      </c>
      <c r="J54" s="70"/>
      <c r="K54" s="70"/>
      <c r="L54" s="69">
        <v>340</v>
      </c>
      <c r="M54" s="69"/>
      <c r="N54" s="69"/>
      <c r="O54" s="69"/>
      <c r="P54" s="69">
        <v>241</v>
      </c>
      <c r="Q54" s="69"/>
      <c r="R54" s="69">
        <v>75</v>
      </c>
      <c r="S54" s="71">
        <f t="shared" si="15"/>
        <v>340</v>
      </c>
      <c r="T54" s="71">
        <f t="shared" si="1"/>
        <v>0</v>
      </c>
      <c r="U54" s="71">
        <f t="shared" si="16"/>
        <v>0</v>
      </c>
      <c r="V54" s="71">
        <f t="shared" si="3"/>
        <v>0</v>
      </c>
      <c r="W54" s="71">
        <f t="shared" si="4"/>
        <v>241</v>
      </c>
      <c r="X54" s="71">
        <f t="shared" si="5"/>
        <v>0</v>
      </c>
      <c r="Y54" s="71">
        <f t="shared" si="6"/>
        <v>0</v>
      </c>
    </row>
    <row r="55" spans="1:25" ht="18.75">
      <c r="A55" s="245">
        <f t="shared" si="8"/>
        <v>52</v>
      </c>
      <c r="B55" s="69" t="s">
        <v>47</v>
      </c>
      <c r="C55" s="69" t="s">
        <v>11</v>
      </c>
      <c r="D55" s="69" t="s">
        <v>33</v>
      </c>
      <c r="E55" s="70">
        <f>SUM('52'!A5)</f>
        <v>1</v>
      </c>
      <c r="F55" s="70"/>
      <c r="G55" s="70"/>
      <c r="H55" s="70"/>
      <c r="I55" s="70"/>
      <c r="J55" s="70"/>
      <c r="K55" s="70"/>
      <c r="L55" s="69">
        <v>340</v>
      </c>
      <c r="M55" s="69"/>
      <c r="N55" s="69"/>
      <c r="O55" s="69"/>
      <c r="P55" s="69">
        <v>241</v>
      </c>
      <c r="Q55" s="69"/>
      <c r="R55" s="69">
        <v>75</v>
      </c>
      <c r="S55" s="71">
        <f t="shared" si="15"/>
        <v>340</v>
      </c>
      <c r="T55" s="71">
        <f t="shared" si="1"/>
        <v>0</v>
      </c>
      <c r="U55" s="71">
        <f t="shared" si="16"/>
        <v>0</v>
      </c>
      <c r="V55" s="71">
        <f t="shared" si="3"/>
        <v>0</v>
      </c>
      <c r="W55" s="71">
        <f t="shared" si="4"/>
        <v>0</v>
      </c>
      <c r="X55" s="71">
        <f t="shared" si="5"/>
        <v>0</v>
      </c>
      <c r="Y55" s="71">
        <f t="shared" si="6"/>
        <v>0</v>
      </c>
    </row>
    <row r="56" spans="1:25" ht="18.75">
      <c r="A56" s="245">
        <f t="shared" si="8"/>
        <v>53</v>
      </c>
      <c r="B56" s="69" t="s">
        <v>47</v>
      </c>
      <c r="C56" s="69" t="s">
        <v>11</v>
      </c>
      <c r="D56" s="69" t="s">
        <v>127</v>
      </c>
      <c r="E56" s="70">
        <f>SUM('53'!A5)</f>
        <v>1</v>
      </c>
      <c r="F56" s="70"/>
      <c r="G56" s="70"/>
      <c r="H56" s="70"/>
      <c r="I56" s="70"/>
      <c r="J56" s="70"/>
      <c r="K56" s="70"/>
      <c r="L56" s="69">
        <v>340</v>
      </c>
      <c r="M56" s="69"/>
      <c r="N56" s="69"/>
      <c r="O56" s="69"/>
      <c r="P56" s="69"/>
      <c r="Q56" s="69"/>
      <c r="R56" s="69"/>
      <c r="S56" s="71"/>
      <c r="T56" s="71"/>
      <c r="U56" s="71"/>
      <c r="V56" s="71">
        <f t="shared" si="3"/>
        <v>0</v>
      </c>
      <c r="W56" s="71"/>
      <c r="X56" s="71">
        <f t="shared" si="5"/>
        <v>0</v>
      </c>
      <c r="Y56" s="71"/>
    </row>
    <row r="57" spans="1:25" ht="18.75">
      <c r="A57" s="245">
        <f t="shared" si="8"/>
        <v>54</v>
      </c>
      <c r="B57" s="69" t="s">
        <v>47</v>
      </c>
      <c r="C57" s="69"/>
      <c r="D57" s="69" t="s">
        <v>8</v>
      </c>
      <c r="E57" s="70"/>
      <c r="F57" s="70"/>
      <c r="G57" s="70"/>
      <c r="H57" s="70"/>
      <c r="I57" s="70">
        <f>SUM('54'!A5:A9)</f>
        <v>6</v>
      </c>
      <c r="J57" s="70"/>
      <c r="K57" s="70"/>
      <c r="L57" s="69"/>
      <c r="M57" s="69"/>
      <c r="N57" s="69"/>
      <c r="O57" s="69"/>
      <c r="P57" s="69">
        <v>172</v>
      </c>
      <c r="Q57" s="69"/>
      <c r="R57" s="69"/>
      <c r="S57" s="71"/>
      <c r="T57" s="71"/>
      <c r="U57" s="71"/>
      <c r="V57" s="71">
        <f t="shared" si="3"/>
        <v>0</v>
      </c>
      <c r="W57" s="71"/>
      <c r="X57" s="71">
        <f t="shared" si="5"/>
        <v>0</v>
      </c>
      <c r="Y57" s="71"/>
    </row>
    <row r="58" spans="1:25" ht="18.75">
      <c r="A58" s="245">
        <f t="shared" si="8"/>
        <v>55</v>
      </c>
      <c r="B58" s="245" t="s">
        <v>47</v>
      </c>
      <c r="C58" s="69"/>
      <c r="D58" s="69" t="s">
        <v>7</v>
      </c>
      <c r="E58" s="70"/>
      <c r="F58" s="70"/>
      <c r="G58" s="70"/>
      <c r="H58" s="70"/>
      <c r="I58" s="70">
        <f>SUM('55'!A5:A7)</f>
        <v>3</v>
      </c>
      <c r="J58" s="70"/>
      <c r="K58" s="70"/>
      <c r="L58" s="69"/>
      <c r="M58" s="69"/>
      <c r="N58" s="69"/>
      <c r="O58" s="69"/>
      <c r="P58" s="69">
        <v>172</v>
      </c>
      <c r="Q58" s="69"/>
      <c r="R58" s="69"/>
      <c r="S58" s="71"/>
      <c r="T58" s="71"/>
      <c r="U58" s="71"/>
      <c r="V58" s="71">
        <f t="shared" si="3"/>
        <v>0</v>
      </c>
      <c r="W58" s="71"/>
      <c r="X58" s="71">
        <f t="shared" si="5"/>
        <v>0</v>
      </c>
      <c r="Y58" s="71"/>
    </row>
    <row r="59" spans="1:25" ht="18.75">
      <c r="A59" s="245">
        <f t="shared" si="8"/>
        <v>56</v>
      </c>
      <c r="B59" s="245" t="s">
        <v>47</v>
      </c>
      <c r="C59" s="245"/>
      <c r="D59" s="248" t="s">
        <v>6</v>
      </c>
      <c r="E59" s="70"/>
      <c r="F59" s="70"/>
      <c r="G59" s="70"/>
      <c r="H59" s="70"/>
      <c r="I59" s="70">
        <f>SUM('56'!E6:E22)</f>
        <v>18</v>
      </c>
      <c r="J59" s="70"/>
      <c r="K59" s="70"/>
      <c r="L59" s="69"/>
      <c r="M59" s="69"/>
      <c r="N59" s="69"/>
      <c r="O59" s="69"/>
      <c r="P59" s="69">
        <v>81</v>
      </c>
      <c r="Q59" s="69"/>
      <c r="R59" s="69"/>
      <c r="S59" s="71">
        <f t="shared" si="15"/>
        <v>0</v>
      </c>
      <c r="T59" s="71">
        <f t="shared" si="1"/>
        <v>0</v>
      </c>
      <c r="U59" s="71">
        <f t="shared" si="16"/>
        <v>0</v>
      </c>
      <c r="V59" s="71">
        <f t="shared" si="3"/>
        <v>0</v>
      </c>
      <c r="W59" s="71">
        <f t="shared" si="4"/>
        <v>1458</v>
      </c>
      <c r="X59" s="71">
        <f t="shared" si="5"/>
        <v>0</v>
      </c>
      <c r="Y59" s="71">
        <f t="shared" si="6"/>
        <v>0</v>
      </c>
    </row>
    <row r="60" spans="1:25" ht="18.75">
      <c r="A60" s="245">
        <f t="shared" si="8"/>
        <v>57</v>
      </c>
      <c r="B60" s="245" t="s">
        <v>47</v>
      </c>
      <c r="C60" s="245"/>
      <c r="D60" s="245" t="s">
        <v>136</v>
      </c>
      <c r="E60" s="70"/>
      <c r="F60" s="70"/>
      <c r="G60" s="70"/>
      <c r="H60" s="70">
        <v>2</v>
      </c>
      <c r="I60" s="70"/>
      <c r="J60" s="70"/>
      <c r="K60" s="70"/>
      <c r="L60" s="69"/>
      <c r="M60" s="69"/>
      <c r="N60" s="275"/>
      <c r="O60" s="69">
        <v>476</v>
      </c>
      <c r="P60" s="69"/>
      <c r="Q60" s="69"/>
      <c r="R60" s="69"/>
      <c r="S60" s="71">
        <f t="shared" si="15"/>
        <v>0</v>
      </c>
      <c r="T60" s="71">
        <f t="shared" si="1"/>
        <v>0</v>
      </c>
      <c r="U60" s="71">
        <f>O60*G60</f>
        <v>0</v>
      </c>
      <c r="V60" s="71">
        <f t="shared" si="3"/>
        <v>952</v>
      </c>
      <c r="W60" s="71">
        <f t="shared" si="4"/>
        <v>0</v>
      </c>
      <c r="X60" s="71">
        <f t="shared" si="5"/>
        <v>0</v>
      </c>
      <c r="Y60" s="71">
        <f t="shared" si="6"/>
        <v>0</v>
      </c>
    </row>
    <row r="61" spans="1:25" ht="18.75">
      <c r="A61" s="245">
        <f t="shared" si="8"/>
        <v>58</v>
      </c>
      <c r="B61" s="245" t="s">
        <v>47</v>
      </c>
      <c r="C61" s="245"/>
      <c r="D61" s="245" t="s">
        <v>104</v>
      </c>
      <c r="E61" s="70"/>
      <c r="F61" s="70"/>
      <c r="G61" s="70"/>
      <c r="H61" s="70">
        <v>1</v>
      </c>
      <c r="I61" s="70"/>
      <c r="J61" s="70"/>
      <c r="K61" s="70"/>
      <c r="L61" s="69"/>
      <c r="M61" s="69"/>
      <c r="N61" s="275"/>
      <c r="O61" s="69">
        <v>850</v>
      </c>
      <c r="P61" s="69"/>
      <c r="Q61" s="69"/>
      <c r="R61" s="69"/>
      <c r="S61" s="71">
        <f t="shared" si="15"/>
        <v>0</v>
      </c>
      <c r="T61" s="71">
        <f t="shared" si="1"/>
        <v>0</v>
      </c>
      <c r="U61" s="71">
        <f>O61*G61</f>
        <v>0</v>
      </c>
      <c r="V61" s="71">
        <f t="shared" si="3"/>
        <v>850</v>
      </c>
      <c r="W61" s="71">
        <f t="shared" si="4"/>
        <v>0</v>
      </c>
      <c r="X61" s="71">
        <f t="shared" si="5"/>
        <v>0</v>
      </c>
      <c r="Y61" s="71">
        <f t="shared" si="6"/>
        <v>0</v>
      </c>
    </row>
    <row r="62" spans="1:25" ht="18.75">
      <c r="A62" s="245">
        <f t="shared" si="8"/>
        <v>59</v>
      </c>
      <c r="B62" s="245" t="s">
        <v>47</v>
      </c>
      <c r="C62" s="245"/>
      <c r="D62" s="245" t="s">
        <v>123</v>
      </c>
      <c r="E62" s="70"/>
      <c r="F62" s="70"/>
      <c r="G62" s="70"/>
      <c r="H62" s="70">
        <v>1</v>
      </c>
      <c r="I62" s="70"/>
      <c r="J62" s="70"/>
      <c r="K62" s="70"/>
      <c r="L62" s="69"/>
      <c r="M62" s="69"/>
      <c r="N62" s="275"/>
      <c r="O62" s="69">
        <v>900</v>
      </c>
      <c r="P62" s="69"/>
      <c r="Q62" s="69"/>
      <c r="R62" s="69"/>
      <c r="S62" s="71">
        <f t="shared" si="15"/>
        <v>0</v>
      </c>
      <c r="T62" s="71">
        <f t="shared" si="1"/>
        <v>0</v>
      </c>
      <c r="U62" s="71">
        <f>O62*G62</f>
        <v>0</v>
      </c>
      <c r="V62" s="71">
        <f t="shared" si="3"/>
        <v>900</v>
      </c>
      <c r="W62" s="71">
        <f t="shared" si="4"/>
        <v>0</v>
      </c>
      <c r="X62" s="71">
        <f t="shared" si="5"/>
        <v>0</v>
      </c>
      <c r="Y62" s="71">
        <f t="shared" si="6"/>
        <v>0</v>
      </c>
    </row>
    <row r="63" spans="1:25" ht="18.75">
      <c r="A63" s="245">
        <f t="shared" si="8"/>
        <v>60</v>
      </c>
      <c r="B63" s="245" t="s">
        <v>47</v>
      </c>
      <c r="C63" s="245"/>
      <c r="D63" s="245" t="s">
        <v>146</v>
      </c>
      <c r="E63" s="70"/>
      <c r="F63" s="70"/>
      <c r="G63" s="70"/>
      <c r="H63" s="70">
        <v>1</v>
      </c>
      <c r="I63" s="70"/>
      <c r="J63" s="70"/>
      <c r="K63" s="70"/>
      <c r="L63" s="69"/>
      <c r="M63" s="69"/>
      <c r="N63" s="275"/>
      <c r="O63" s="69">
        <v>81</v>
      </c>
      <c r="P63" s="69"/>
      <c r="Q63" s="69"/>
      <c r="R63" s="69"/>
      <c r="S63" s="71">
        <f t="shared" si="15"/>
        <v>0</v>
      </c>
      <c r="T63" s="71">
        <f t="shared" si="1"/>
        <v>0</v>
      </c>
      <c r="U63" s="71">
        <f>O63*G63</f>
        <v>0</v>
      </c>
      <c r="V63" s="71">
        <f t="shared" si="3"/>
        <v>81</v>
      </c>
      <c r="W63" s="71">
        <f t="shared" si="4"/>
        <v>0</v>
      </c>
      <c r="X63" s="71">
        <f t="shared" si="5"/>
        <v>0</v>
      </c>
      <c r="Y63" s="71">
        <f t="shared" si="6"/>
        <v>0</v>
      </c>
    </row>
    <row r="64" spans="1:25" ht="18.75">
      <c r="A64" s="245">
        <f t="shared" si="8"/>
        <v>61</v>
      </c>
      <c r="B64" s="64" t="s">
        <v>48</v>
      </c>
      <c r="C64" s="64" t="s">
        <v>11</v>
      </c>
      <c r="D64" s="64" t="s">
        <v>6</v>
      </c>
      <c r="E64" s="70">
        <f>SUM('61'!F6:F8)</f>
        <v>3</v>
      </c>
      <c r="F64" s="70"/>
      <c r="G64" s="70"/>
      <c r="H64" s="70"/>
      <c r="I64" s="70"/>
      <c r="J64" s="70"/>
      <c r="K64" s="70"/>
      <c r="L64" s="69">
        <v>110</v>
      </c>
      <c r="M64" s="69"/>
      <c r="N64" s="69"/>
      <c r="O64" s="69"/>
      <c r="P64" s="69">
        <v>108</v>
      </c>
      <c r="Q64" s="69"/>
      <c r="R64" s="69">
        <v>60</v>
      </c>
      <c r="S64" s="71">
        <f t="shared" si="15"/>
        <v>330</v>
      </c>
      <c r="T64" s="71">
        <f t="shared" si="1"/>
        <v>0</v>
      </c>
      <c r="U64" s="71">
        <f t="shared" si="16"/>
        <v>0</v>
      </c>
      <c r="V64" s="71">
        <f t="shared" si="3"/>
        <v>0</v>
      </c>
      <c r="W64" s="71">
        <f t="shared" si="4"/>
        <v>0</v>
      </c>
      <c r="X64" s="71">
        <f t="shared" si="5"/>
        <v>0</v>
      </c>
      <c r="Y64" s="71">
        <f t="shared" si="6"/>
        <v>0</v>
      </c>
    </row>
    <row r="65" spans="1:25" ht="18.75">
      <c r="A65" s="245">
        <f t="shared" si="8"/>
        <v>62</v>
      </c>
      <c r="B65" s="64" t="s">
        <v>48</v>
      </c>
      <c r="C65" s="64" t="s">
        <v>11</v>
      </c>
      <c r="D65" s="64" t="s">
        <v>7</v>
      </c>
      <c r="E65" s="70">
        <f>SUM('62'!A5:A8)</f>
        <v>6</v>
      </c>
      <c r="F65" s="70"/>
      <c r="G65" s="70"/>
      <c r="H65" s="70"/>
      <c r="I65" s="70">
        <f>SUM('62'!G5:Q8)</f>
        <v>21</v>
      </c>
      <c r="J65" s="70"/>
      <c r="K65" s="70"/>
      <c r="L65" s="69">
        <v>227</v>
      </c>
      <c r="M65" s="69"/>
      <c r="N65" s="69"/>
      <c r="O65" s="69"/>
      <c r="P65" s="69">
        <v>232</v>
      </c>
      <c r="Q65" s="69"/>
      <c r="R65" s="69">
        <v>80</v>
      </c>
      <c r="S65" s="71">
        <f t="shared" si="15"/>
        <v>1362</v>
      </c>
      <c r="T65" s="71">
        <f t="shared" si="1"/>
        <v>0</v>
      </c>
      <c r="U65" s="71">
        <f t="shared" si="16"/>
        <v>0</v>
      </c>
      <c r="V65" s="71">
        <f t="shared" si="3"/>
        <v>0</v>
      </c>
      <c r="W65" s="71">
        <f t="shared" si="4"/>
        <v>4872</v>
      </c>
      <c r="X65" s="71">
        <f t="shared" si="5"/>
        <v>0</v>
      </c>
      <c r="Y65" s="71">
        <f t="shared" si="6"/>
        <v>0</v>
      </c>
    </row>
    <row r="66" spans="1:25" ht="18.75">
      <c r="A66" s="245">
        <f t="shared" si="8"/>
        <v>63</v>
      </c>
      <c r="B66" s="246" t="s">
        <v>48</v>
      </c>
      <c r="C66" s="246"/>
      <c r="D66" s="246" t="s">
        <v>6</v>
      </c>
      <c r="E66" s="70"/>
      <c r="F66" s="70"/>
      <c r="G66" s="70"/>
      <c r="H66" s="70"/>
      <c r="I66" s="70">
        <f>SUM('63'!E6:E7)</f>
        <v>2</v>
      </c>
      <c r="J66" s="70"/>
      <c r="K66" s="70"/>
      <c r="L66" s="69"/>
      <c r="M66" s="69"/>
      <c r="N66" s="69"/>
      <c r="O66" s="69"/>
      <c r="P66" s="69">
        <v>108</v>
      </c>
      <c r="Q66" s="69"/>
      <c r="R66" s="69"/>
      <c r="S66" s="71">
        <f t="shared" si="15"/>
        <v>0</v>
      </c>
      <c r="T66" s="71">
        <f t="shared" si="1"/>
        <v>0</v>
      </c>
      <c r="U66" s="71">
        <f t="shared" si="16"/>
        <v>0</v>
      </c>
      <c r="V66" s="71">
        <f t="shared" si="3"/>
        <v>0</v>
      </c>
      <c r="W66" s="71">
        <f t="shared" si="4"/>
        <v>216</v>
      </c>
      <c r="X66" s="71">
        <f t="shared" si="5"/>
        <v>0</v>
      </c>
      <c r="Y66" s="71">
        <f t="shared" si="6"/>
        <v>0</v>
      </c>
    </row>
    <row r="67" spans="1:25" ht="18.75">
      <c r="A67" s="245">
        <f t="shared" si="8"/>
        <v>64</v>
      </c>
      <c r="B67" s="69" t="s">
        <v>4</v>
      </c>
      <c r="C67" s="69" t="s">
        <v>11</v>
      </c>
      <c r="D67" s="69" t="s">
        <v>122</v>
      </c>
      <c r="E67" s="70"/>
      <c r="F67" s="70"/>
      <c r="G67" s="70">
        <v>10</v>
      </c>
      <c r="H67" s="70"/>
      <c r="I67" s="70"/>
      <c r="J67" s="70"/>
      <c r="K67" s="70"/>
      <c r="L67" s="69"/>
      <c r="M67" s="69"/>
      <c r="N67" s="69">
        <v>248</v>
      </c>
      <c r="O67" s="69"/>
      <c r="P67" s="69"/>
      <c r="Q67" s="69"/>
      <c r="R67" s="69"/>
      <c r="S67" s="71">
        <f t="shared" si="15"/>
        <v>0</v>
      </c>
      <c r="T67" s="71">
        <f t="shared" si="1"/>
        <v>0</v>
      </c>
      <c r="U67" s="71">
        <f t="shared" si="16"/>
        <v>2480</v>
      </c>
      <c r="V67" s="71">
        <f t="shared" si="3"/>
        <v>0</v>
      </c>
      <c r="W67" s="71">
        <f t="shared" si="4"/>
        <v>0</v>
      </c>
      <c r="X67" s="71">
        <f t="shared" si="5"/>
        <v>0</v>
      </c>
      <c r="Y67" s="71">
        <f t="shared" si="6"/>
        <v>0</v>
      </c>
    </row>
    <row r="68" spans="1:25" ht="18.75">
      <c r="A68" s="245">
        <f t="shared" si="8"/>
        <v>65</v>
      </c>
      <c r="B68" s="69" t="s">
        <v>26</v>
      </c>
      <c r="C68" s="69" t="s">
        <v>11</v>
      </c>
      <c r="D68" s="69" t="s">
        <v>122</v>
      </c>
      <c r="E68" s="70"/>
      <c r="F68" s="70"/>
      <c r="G68" s="70">
        <v>16</v>
      </c>
      <c r="H68" s="70"/>
      <c r="I68" s="70"/>
      <c r="J68" s="70"/>
      <c r="K68" s="70"/>
      <c r="L68" s="69"/>
      <c r="M68" s="69"/>
      <c r="N68" s="69">
        <v>368</v>
      </c>
      <c r="O68" s="69"/>
      <c r="P68" s="69"/>
      <c r="Q68" s="69"/>
      <c r="R68" s="69"/>
      <c r="S68" s="71">
        <f t="shared" si="15"/>
        <v>0</v>
      </c>
      <c r="T68" s="71">
        <f t="shared" si="1"/>
        <v>0</v>
      </c>
      <c r="U68" s="71">
        <f t="shared" si="16"/>
        <v>5888</v>
      </c>
      <c r="V68" s="71">
        <f t="shared" si="3"/>
        <v>0</v>
      </c>
      <c r="W68" s="71">
        <f t="shared" si="4"/>
        <v>0</v>
      </c>
      <c r="X68" s="71">
        <f t="shared" si="5"/>
        <v>0</v>
      </c>
      <c r="Y68" s="71">
        <f t="shared" si="6"/>
        <v>0</v>
      </c>
    </row>
    <row r="69" spans="1:25" ht="18.75">
      <c r="A69" s="245">
        <f t="shared" si="8"/>
        <v>66</v>
      </c>
      <c r="B69" s="69" t="s">
        <v>26</v>
      </c>
      <c r="C69" s="69" t="s">
        <v>11</v>
      </c>
      <c r="D69" s="69" t="s">
        <v>120</v>
      </c>
      <c r="E69" s="70"/>
      <c r="F69" s="70"/>
      <c r="G69" s="70">
        <v>3</v>
      </c>
      <c r="H69" s="70"/>
      <c r="I69" s="70"/>
      <c r="J69" s="70"/>
      <c r="K69" s="70"/>
      <c r="L69" s="69"/>
      <c r="M69" s="69"/>
      <c r="N69" s="69">
        <v>381</v>
      </c>
      <c r="O69" s="69"/>
      <c r="P69" s="69"/>
      <c r="Q69" s="69"/>
      <c r="R69" s="69"/>
      <c r="S69" s="71">
        <f t="shared" si="15"/>
        <v>0</v>
      </c>
      <c r="T69" s="71">
        <f t="shared" si="1"/>
        <v>0</v>
      </c>
      <c r="U69" s="71">
        <f t="shared" si="16"/>
        <v>1143</v>
      </c>
      <c r="V69" s="71">
        <f t="shared" si="3"/>
        <v>0</v>
      </c>
      <c r="W69" s="71">
        <f t="shared" si="4"/>
        <v>0</v>
      </c>
      <c r="X69" s="71">
        <f t="shared" ref="X69:X75" si="17">J69*Q69</f>
        <v>0</v>
      </c>
      <c r="Y69" s="71">
        <f t="shared" si="6"/>
        <v>0</v>
      </c>
    </row>
    <row r="70" spans="1:25" ht="18.75">
      <c r="A70" s="245">
        <f t="shared" si="8"/>
        <v>67</v>
      </c>
      <c r="B70" s="69" t="s">
        <v>47</v>
      </c>
      <c r="C70" s="69" t="s">
        <v>11</v>
      </c>
      <c r="D70" s="69" t="s">
        <v>122</v>
      </c>
      <c r="E70" s="70"/>
      <c r="F70" s="70"/>
      <c r="G70" s="70">
        <v>2</v>
      </c>
      <c r="H70" s="70"/>
      <c r="I70" s="70"/>
      <c r="J70" s="70"/>
      <c r="K70" s="70"/>
      <c r="L70" s="69"/>
      <c r="M70" s="69"/>
      <c r="N70" s="69">
        <v>1384</v>
      </c>
      <c r="O70" s="69"/>
      <c r="P70" s="69"/>
      <c r="Q70" s="69"/>
      <c r="R70" s="69"/>
      <c r="S70" s="71">
        <f t="shared" si="15"/>
        <v>0</v>
      </c>
      <c r="T70" s="71">
        <f t="shared" si="1"/>
        <v>0</v>
      </c>
      <c r="U70" s="71">
        <f t="shared" si="16"/>
        <v>2768</v>
      </c>
      <c r="V70" s="71">
        <f t="shared" si="3"/>
        <v>0</v>
      </c>
      <c r="W70" s="71">
        <f t="shared" si="4"/>
        <v>0</v>
      </c>
      <c r="X70" s="71">
        <f t="shared" si="17"/>
        <v>0</v>
      </c>
      <c r="Y70" s="71">
        <f t="shared" si="6"/>
        <v>0</v>
      </c>
    </row>
    <row r="71" spans="1:25" ht="18.75">
      <c r="A71" s="245">
        <f t="shared" si="8"/>
        <v>68</v>
      </c>
      <c r="B71" s="69" t="s">
        <v>47</v>
      </c>
      <c r="C71" s="69" t="s">
        <v>11</v>
      </c>
      <c r="D71" s="69" t="s">
        <v>121</v>
      </c>
      <c r="E71" s="70"/>
      <c r="F71" s="70"/>
      <c r="G71" s="70">
        <v>1</v>
      </c>
      <c r="H71" s="70"/>
      <c r="I71" s="70"/>
      <c r="J71" s="70"/>
      <c r="K71" s="70"/>
      <c r="L71" s="69"/>
      <c r="M71" s="69"/>
      <c r="N71" s="69">
        <v>441</v>
      </c>
      <c r="O71" s="69"/>
      <c r="P71" s="69"/>
      <c r="Q71" s="69"/>
      <c r="R71" s="69"/>
      <c r="S71" s="71">
        <f t="shared" si="15"/>
        <v>0</v>
      </c>
      <c r="T71" s="71">
        <f t="shared" si="1"/>
        <v>0</v>
      </c>
      <c r="U71" s="71">
        <f t="shared" si="16"/>
        <v>441</v>
      </c>
      <c r="V71" s="71">
        <f t="shared" si="3"/>
        <v>0</v>
      </c>
      <c r="W71" s="71">
        <f t="shared" si="4"/>
        <v>0</v>
      </c>
      <c r="X71" s="71">
        <f t="shared" si="17"/>
        <v>0</v>
      </c>
      <c r="Y71" s="71">
        <f t="shared" si="6"/>
        <v>0</v>
      </c>
    </row>
    <row r="72" spans="1:25" ht="18.75">
      <c r="A72" s="245">
        <f t="shared" si="8"/>
        <v>69</v>
      </c>
      <c r="B72" s="69" t="s">
        <v>47</v>
      </c>
      <c r="C72" s="69" t="s">
        <v>5</v>
      </c>
      <c r="D72" s="69" t="s">
        <v>122</v>
      </c>
      <c r="E72" s="70"/>
      <c r="F72" s="70"/>
      <c r="G72" s="70">
        <v>4</v>
      </c>
      <c r="H72" s="70"/>
      <c r="I72" s="70"/>
      <c r="J72" s="70"/>
      <c r="K72" s="70"/>
      <c r="L72" s="69"/>
      <c r="M72" s="69"/>
      <c r="N72" s="69">
        <v>500</v>
      </c>
      <c r="O72" s="69"/>
      <c r="P72" s="69"/>
      <c r="Q72" s="69"/>
      <c r="R72" s="69"/>
      <c r="S72" s="71">
        <f t="shared" si="15"/>
        <v>0</v>
      </c>
      <c r="T72" s="71">
        <f t="shared" ref="T72:T73" si="18">F72*M72</f>
        <v>0</v>
      </c>
      <c r="U72" s="71">
        <f t="shared" si="16"/>
        <v>2000</v>
      </c>
      <c r="V72" s="71">
        <f t="shared" si="16"/>
        <v>0</v>
      </c>
      <c r="W72" s="71">
        <f t="shared" ref="W72:W73" si="19">P72*I72</f>
        <v>0</v>
      </c>
      <c r="X72" s="71">
        <f t="shared" si="17"/>
        <v>0</v>
      </c>
      <c r="Y72" s="71">
        <f t="shared" ref="Y72:Y73" si="20">R72*K72</f>
        <v>0</v>
      </c>
    </row>
    <row r="73" spans="1:25" ht="18.75">
      <c r="A73" s="245">
        <f t="shared" si="8"/>
        <v>70</v>
      </c>
      <c r="B73" s="69" t="s">
        <v>48</v>
      </c>
      <c r="C73" s="69" t="s">
        <v>5</v>
      </c>
      <c r="D73" s="69" t="s">
        <v>122</v>
      </c>
      <c r="E73" s="70"/>
      <c r="F73" s="70"/>
      <c r="G73" s="70">
        <v>2</v>
      </c>
      <c r="H73" s="70"/>
      <c r="I73" s="70"/>
      <c r="J73" s="70"/>
      <c r="K73" s="70"/>
      <c r="L73" s="69"/>
      <c r="M73" s="69"/>
      <c r="N73" s="69">
        <v>700</v>
      </c>
      <c r="O73" s="69"/>
      <c r="P73" s="69"/>
      <c r="Q73" s="69"/>
      <c r="R73" s="69"/>
      <c r="S73" s="71">
        <f t="shared" si="15"/>
        <v>0</v>
      </c>
      <c r="T73" s="71">
        <f t="shared" si="18"/>
        <v>0</v>
      </c>
      <c r="U73" s="71">
        <f t="shared" si="16"/>
        <v>1400</v>
      </c>
      <c r="V73" s="71">
        <f t="shared" si="16"/>
        <v>0</v>
      </c>
      <c r="W73" s="71">
        <f t="shared" si="19"/>
        <v>0</v>
      </c>
      <c r="X73" s="71">
        <f t="shared" si="17"/>
        <v>0</v>
      </c>
      <c r="Y73" s="71">
        <f t="shared" si="20"/>
        <v>0</v>
      </c>
    </row>
    <row r="74" spans="1:25" ht="18.75">
      <c r="A74" s="245">
        <f t="shared" si="8"/>
        <v>71</v>
      </c>
      <c r="B74" s="69" t="s">
        <v>48</v>
      </c>
      <c r="C74" s="274" t="s">
        <v>11</v>
      </c>
      <c r="D74" s="274" t="s">
        <v>122</v>
      </c>
      <c r="E74" s="70"/>
      <c r="F74" s="70"/>
      <c r="G74" s="70">
        <v>1</v>
      </c>
      <c r="H74" s="70"/>
      <c r="I74" s="70"/>
      <c r="J74" s="70"/>
      <c r="K74" s="70"/>
      <c r="L74" s="69"/>
      <c r="M74" s="69"/>
      <c r="N74" s="274">
        <v>1800</v>
      </c>
      <c r="O74" s="275"/>
      <c r="P74" s="275"/>
      <c r="Q74" s="275"/>
      <c r="R74" s="275"/>
      <c r="S74" s="71"/>
      <c r="T74" s="71"/>
      <c r="U74" s="71">
        <f t="shared" si="16"/>
        <v>1800</v>
      </c>
      <c r="V74" s="71">
        <f t="shared" si="16"/>
        <v>0</v>
      </c>
      <c r="W74" s="71"/>
      <c r="X74" s="71">
        <f t="shared" si="17"/>
        <v>0</v>
      </c>
      <c r="Y74" s="71"/>
    </row>
    <row r="75" spans="1:25" ht="18.75">
      <c r="A75" s="69"/>
      <c r="B75" s="275"/>
      <c r="C75" s="275"/>
      <c r="D75" s="275"/>
      <c r="E75" s="70"/>
      <c r="F75" s="70"/>
      <c r="G75" s="70"/>
      <c r="H75" s="70"/>
      <c r="I75" s="70"/>
      <c r="J75" s="70"/>
      <c r="K75" s="70"/>
      <c r="L75" s="69"/>
      <c r="M75" s="69"/>
      <c r="N75" s="275"/>
      <c r="O75" s="275"/>
      <c r="P75" s="275"/>
      <c r="Q75" s="275"/>
      <c r="R75" s="275"/>
      <c r="S75" s="71"/>
      <c r="T75" s="71"/>
      <c r="U75" s="71"/>
      <c r="V75" s="71">
        <f t="shared" ref="V75" si="21">O75*H75</f>
        <v>0</v>
      </c>
      <c r="W75" s="71"/>
      <c r="X75" s="71">
        <f t="shared" si="17"/>
        <v>0</v>
      </c>
      <c r="Y75" s="71"/>
    </row>
    <row r="76" spans="1:25" ht="18.75">
      <c r="A76" s="276"/>
      <c r="B76" s="276"/>
      <c r="C76" s="276"/>
    </row>
    <row r="77" spans="1:25" ht="18.75">
      <c r="A77" s="276"/>
      <c r="B77" s="14"/>
      <c r="C77" s="14"/>
      <c r="E77" s="315" t="s">
        <v>129</v>
      </c>
      <c r="F77" s="313"/>
      <c r="G77" s="315">
        <f>SUM(E12,E6:F6,E17:F17,E28)</f>
        <v>56</v>
      </c>
    </row>
    <row r="78" spans="1:25" ht="18">
      <c r="E78" s="315" t="s">
        <v>130</v>
      </c>
      <c r="F78" s="313"/>
      <c r="G78" s="315">
        <f>SUM(E29,E52,E18,F18,E13,E7,F7)</f>
        <v>36</v>
      </c>
    </row>
    <row r="79" spans="1:25" ht="18">
      <c r="E79" s="315" t="s">
        <v>131</v>
      </c>
      <c r="F79" s="313"/>
      <c r="G79" s="315">
        <f>SUM(E65,E50,E27,E16,F16,E5,F5,E11)</f>
        <v>115</v>
      </c>
    </row>
    <row r="80" spans="1:25" ht="18">
      <c r="E80" s="315" t="s">
        <v>132</v>
      </c>
      <c r="F80" s="313"/>
      <c r="G80" s="315">
        <f>SUM(E64,I66,I59,E49,I36,E26,E15,F15,I14,E4,F4,E10)</f>
        <v>385</v>
      </c>
    </row>
    <row r="81" spans="5:20" ht="18">
      <c r="E81" s="315" t="s">
        <v>133</v>
      </c>
      <c r="F81" s="313"/>
      <c r="G81" s="315">
        <f>SUM(E8:F9,E19:F25,E30:E32,E33:E35,E51:E56)</f>
        <v>36</v>
      </c>
    </row>
    <row r="82" spans="5:20" ht="18">
      <c r="E82" s="315" t="s">
        <v>122</v>
      </c>
      <c r="F82" s="313"/>
      <c r="G82" s="315">
        <f>SUM(G67:G74)</f>
        <v>39</v>
      </c>
    </row>
    <row r="83" spans="5:20" ht="23.25">
      <c r="E83" s="315" t="s">
        <v>134</v>
      </c>
      <c r="F83" s="313"/>
      <c r="G83" s="315">
        <f>SUM(H39)</f>
        <v>31</v>
      </c>
      <c r="Q83" s="312" t="s">
        <v>147</v>
      </c>
      <c r="R83" s="313"/>
      <c r="S83" s="313"/>
      <c r="T83" s="314">
        <f>SUM(S4:Y75)</f>
        <v>123163.9</v>
      </c>
    </row>
    <row r="84" spans="5:20" ht="18">
      <c r="E84" s="315" t="s">
        <v>148</v>
      </c>
      <c r="F84" s="313"/>
      <c r="G84" s="315">
        <f>SUM(H60:H63,H40:H48)</f>
        <v>22</v>
      </c>
    </row>
    <row r="85" spans="5:20" ht="20.25">
      <c r="E85" s="315" t="s">
        <v>149</v>
      </c>
      <c r="G85" s="316">
        <f>SUM(G77:G84)</f>
        <v>720</v>
      </c>
    </row>
  </sheetData>
  <hyperlinks>
    <hyperlink ref="B4" r:id="rId1"/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5" r:id="rId11"/>
    <hyperlink ref="B16" r:id="rId12"/>
    <hyperlink ref="B17" r:id="rId13"/>
    <hyperlink ref="B18" r:id="rId14"/>
    <hyperlink ref="B19" r:id="rId15"/>
    <hyperlink ref="B20" r:id="rId16"/>
    <hyperlink ref="B21" r:id="rId17"/>
    <hyperlink ref="B22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8" r:id="rId33"/>
    <hyperlink ref="B39" r:id="rId34"/>
    <hyperlink ref="B40" r:id="rId35"/>
    <hyperlink ref="B49" r:id="rId36"/>
    <hyperlink ref="B50" r:id="rId37"/>
    <hyperlink ref="B51" r:id="rId38"/>
    <hyperlink ref="B52" r:id="rId39"/>
    <hyperlink ref="B53" r:id="rId40"/>
    <hyperlink ref="B54" r:id="rId41"/>
    <hyperlink ref="B59" r:id="rId42"/>
    <hyperlink ref="B60" r:id="rId43"/>
    <hyperlink ref="B64" r:id="rId44"/>
    <hyperlink ref="B65" r:id="rId45"/>
    <hyperlink ref="B55" r:id="rId46" display="D"/>
    <hyperlink ref="B66" r:id="rId47"/>
    <hyperlink ref="B67" r:id="rId48"/>
    <hyperlink ref="B68" r:id="rId49"/>
    <hyperlink ref="B69" r:id="rId50"/>
    <hyperlink ref="B70" r:id="rId51"/>
    <hyperlink ref="B71" r:id="rId52"/>
    <hyperlink ref="B73" r:id="rId53"/>
    <hyperlink ref="B63" r:id="rId54"/>
    <hyperlink ref="B62" r:id="rId55"/>
    <hyperlink ref="B61" r:id="rId56"/>
    <hyperlink ref="B41" r:id="rId57"/>
    <hyperlink ref="B42" r:id="rId58"/>
    <hyperlink ref="B43" r:id="rId59"/>
    <hyperlink ref="B47" r:id="rId60"/>
    <hyperlink ref="B46" r:id="rId61"/>
    <hyperlink ref="B45" r:id="rId62"/>
    <hyperlink ref="B74" r:id="rId63"/>
    <hyperlink ref="B72" r:id="rId64"/>
    <hyperlink ref="B58" r:id="rId65"/>
    <hyperlink ref="B57" r:id="rId66"/>
    <hyperlink ref="B14" r:id="rId67"/>
    <hyperlink ref="B37" r:id="rId68"/>
    <hyperlink ref="B44" r:id="rId69"/>
    <hyperlink ref="B48" r:id="rId70"/>
  </hyperlinks>
  <pageMargins left="0.7" right="0.7" top="0.75" bottom="0.75" header="0.3" footer="0.3"/>
  <pageSetup paperSize="9" orientation="portrait" r:id="rId71"/>
  <legacyDrawing r:id="rId72"/>
</worksheet>
</file>

<file path=xl/worksheets/sheet10.xml><?xml version="1.0" encoding="utf-8"?>
<worksheet xmlns="http://schemas.openxmlformats.org/spreadsheetml/2006/main" xmlns:r="http://schemas.openxmlformats.org/officeDocument/2006/relationships">
  <dimension ref="A2:AD33"/>
  <sheetViews>
    <sheetView zoomScale="70" zoomScaleNormal="70" workbookViewId="0">
      <selection activeCell="I9" sqref="I9"/>
    </sheetView>
  </sheetViews>
  <sheetFormatPr defaultRowHeight="14.25"/>
  <cols>
    <col min="1" max="1" width="12.875" customWidth="1"/>
    <col min="2" max="2" width="9.375" customWidth="1"/>
    <col min="3" max="3" width="9.625" customWidth="1"/>
    <col min="4" max="4" width="10.875" customWidth="1"/>
    <col min="5" max="5" width="11.5" customWidth="1"/>
    <col min="6" max="6" width="17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  <col min="19" max="19" width="18.125" customWidth="1"/>
  </cols>
  <sheetData>
    <row r="2" spans="1:26" ht="77.25" customHeight="1" thickBot="1"/>
    <row r="3" spans="1:26" ht="24" customHeight="1" thickBot="1">
      <c r="A3" s="75"/>
      <c r="B3" s="75"/>
      <c r="C3" s="75"/>
      <c r="D3" s="75"/>
      <c r="E3" s="75"/>
      <c r="F3" s="75"/>
      <c r="G3" s="76"/>
      <c r="H3" s="77"/>
      <c r="I3" s="77"/>
      <c r="J3" s="78"/>
      <c r="K3" s="78"/>
      <c r="L3" s="103" t="s">
        <v>23</v>
      </c>
      <c r="M3" s="74"/>
      <c r="N3" s="79"/>
      <c r="O3" s="77"/>
      <c r="P3" s="77"/>
      <c r="Q3" s="77"/>
      <c r="R3" s="77"/>
      <c r="S3" s="104" t="s">
        <v>24</v>
      </c>
      <c r="T3" s="12"/>
      <c r="U3" s="12"/>
      <c r="V3" s="12"/>
      <c r="W3" s="12"/>
      <c r="X3" s="12"/>
      <c r="Y3" s="12"/>
      <c r="Z3" s="12"/>
    </row>
    <row r="4" spans="1:26" ht="26.25" thickBot="1">
      <c r="A4" s="73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5">
        <v>0.1</v>
      </c>
      <c r="H4" s="72">
        <v>0.15</v>
      </c>
      <c r="I4" s="85">
        <v>0.2</v>
      </c>
      <c r="J4" s="84">
        <v>0.25</v>
      </c>
      <c r="K4" s="85">
        <v>0.3</v>
      </c>
      <c r="L4" s="84">
        <v>0.4</v>
      </c>
      <c r="M4" s="84">
        <v>0.5</v>
      </c>
      <c r="N4" s="84">
        <v>0.6</v>
      </c>
      <c r="O4" s="84">
        <v>0.7</v>
      </c>
      <c r="P4" s="84">
        <v>0.8</v>
      </c>
      <c r="Q4" s="84">
        <v>0.9</v>
      </c>
      <c r="R4" s="84">
        <v>1</v>
      </c>
      <c r="S4" s="99">
        <v>0.2</v>
      </c>
      <c r="T4" s="6"/>
      <c r="U4" s="6"/>
      <c r="V4" s="6"/>
      <c r="W4" s="6"/>
      <c r="X4" s="6"/>
      <c r="Y4" s="6"/>
      <c r="Z4" s="6"/>
    </row>
    <row r="5" spans="1:26" ht="25.5" customHeight="1" thickBot="1">
      <c r="A5" s="141">
        <v>1</v>
      </c>
      <c r="B5" s="177">
        <v>5</v>
      </c>
      <c r="C5" s="178">
        <v>3.2</v>
      </c>
      <c r="D5" s="178"/>
      <c r="E5" s="178">
        <v>1</v>
      </c>
      <c r="F5" s="179"/>
      <c r="G5" s="179"/>
      <c r="H5" s="179"/>
      <c r="I5" s="123">
        <v>2</v>
      </c>
      <c r="J5" s="179"/>
      <c r="K5" s="179"/>
      <c r="L5" s="179"/>
      <c r="M5" s="179">
        <v>2</v>
      </c>
      <c r="N5" s="179"/>
      <c r="O5" s="179"/>
      <c r="P5" s="179"/>
      <c r="Q5" s="172"/>
      <c r="R5" s="123"/>
      <c r="S5" s="177"/>
      <c r="T5" s="14"/>
      <c r="U5" s="14"/>
      <c r="V5" s="14"/>
      <c r="W5" s="6"/>
      <c r="X5" s="6"/>
      <c r="Y5" s="6"/>
      <c r="Z5" s="6"/>
    </row>
    <row r="6" spans="1:26" ht="26.25" thickBot="1">
      <c r="A6" s="141">
        <v>1</v>
      </c>
      <c r="B6" s="177">
        <v>8</v>
      </c>
      <c r="C6" s="178">
        <v>4.25</v>
      </c>
      <c r="D6" s="178"/>
      <c r="E6" s="178"/>
      <c r="F6" s="179"/>
      <c r="G6" s="179"/>
      <c r="H6" s="224"/>
      <c r="I6" s="123"/>
      <c r="J6" s="224"/>
      <c r="K6" s="224">
        <v>1</v>
      </c>
      <c r="L6" s="224">
        <v>1</v>
      </c>
      <c r="M6" s="179"/>
      <c r="N6" s="179"/>
      <c r="O6" s="179"/>
      <c r="P6" s="179"/>
      <c r="Q6" s="172"/>
      <c r="R6" s="123"/>
      <c r="S6" s="177"/>
      <c r="T6" s="6"/>
      <c r="U6" s="6"/>
      <c r="V6" s="6"/>
      <c r="W6" s="6"/>
      <c r="X6" s="6"/>
      <c r="Y6" s="6"/>
      <c r="Z6" s="6"/>
    </row>
    <row r="7" spans="1:26" ht="26.25" thickBot="1">
      <c r="A7" s="141">
        <v>2</v>
      </c>
      <c r="B7" s="177">
        <v>8</v>
      </c>
      <c r="C7" s="178">
        <v>4</v>
      </c>
      <c r="D7" s="178"/>
      <c r="E7" s="178">
        <v>3</v>
      </c>
      <c r="F7" s="179"/>
      <c r="G7" s="179"/>
      <c r="H7" s="179"/>
      <c r="I7" s="123">
        <v>4</v>
      </c>
      <c r="J7" s="179"/>
      <c r="K7" s="179"/>
      <c r="L7" s="179">
        <v>2</v>
      </c>
      <c r="M7" s="179">
        <v>1</v>
      </c>
      <c r="N7" s="179"/>
      <c r="O7" s="179"/>
      <c r="P7" s="179"/>
      <c r="Q7" s="172"/>
      <c r="R7" s="123"/>
      <c r="S7" s="177"/>
      <c r="T7" s="6"/>
      <c r="U7" s="6"/>
      <c r="V7" s="6"/>
      <c r="W7" s="6"/>
      <c r="X7" s="6"/>
      <c r="Y7" s="6"/>
      <c r="Z7" s="6"/>
    </row>
    <row r="8" spans="1:26" ht="26.25" thickBot="1">
      <c r="A8" s="141">
        <v>1</v>
      </c>
      <c r="B8" s="177">
        <v>10</v>
      </c>
      <c r="C8" s="178">
        <v>6.4</v>
      </c>
      <c r="D8" s="178"/>
      <c r="E8" s="178">
        <v>1</v>
      </c>
      <c r="F8" s="179"/>
      <c r="G8" s="179"/>
      <c r="H8" s="179"/>
      <c r="I8" s="123">
        <v>1</v>
      </c>
      <c r="J8" s="179"/>
      <c r="K8" s="179"/>
      <c r="L8" s="179">
        <v>1</v>
      </c>
      <c r="M8" s="179"/>
      <c r="N8" s="179"/>
      <c r="O8" s="178"/>
      <c r="P8" s="178"/>
      <c r="Q8" s="227"/>
      <c r="R8" s="123"/>
      <c r="S8" s="177">
        <v>1</v>
      </c>
      <c r="T8" s="6"/>
      <c r="U8" s="6"/>
      <c r="V8" s="6"/>
      <c r="W8" s="6"/>
      <c r="X8" s="6"/>
      <c r="Y8" s="6"/>
      <c r="Z8" s="6"/>
    </row>
    <row r="9" spans="1:26" ht="26.25" thickBot="1">
      <c r="A9" s="141">
        <v>2</v>
      </c>
      <c r="B9" s="227">
        <v>10</v>
      </c>
      <c r="C9" s="227">
        <v>5</v>
      </c>
      <c r="D9" s="227"/>
      <c r="E9" s="227">
        <v>1</v>
      </c>
      <c r="F9" s="172" t="s">
        <v>19</v>
      </c>
      <c r="G9" s="172"/>
      <c r="H9" s="172"/>
      <c r="I9" s="123">
        <v>1</v>
      </c>
      <c r="J9" s="172"/>
      <c r="K9" s="172"/>
      <c r="L9" s="172"/>
      <c r="M9" s="172"/>
      <c r="N9" s="172"/>
      <c r="O9" s="172"/>
      <c r="P9" s="172"/>
      <c r="Q9" s="172"/>
      <c r="R9" s="123"/>
      <c r="S9" s="227"/>
      <c r="T9" s="6"/>
      <c r="U9" s="6"/>
      <c r="V9" s="6"/>
      <c r="W9" s="6"/>
      <c r="X9" s="6"/>
      <c r="Y9" s="6"/>
      <c r="Z9" s="6"/>
    </row>
    <row r="10" spans="1:26" ht="24" customHeight="1" thickBot="1">
      <c r="A10" s="141">
        <v>3</v>
      </c>
      <c r="B10" s="177">
        <v>10</v>
      </c>
      <c r="C10" s="178">
        <v>2</v>
      </c>
      <c r="D10" s="178"/>
      <c r="E10" s="178">
        <v>1</v>
      </c>
      <c r="F10" s="179"/>
      <c r="G10" s="179"/>
      <c r="H10" s="224">
        <v>1</v>
      </c>
      <c r="I10" s="123">
        <v>1</v>
      </c>
      <c r="J10" s="224"/>
      <c r="K10" s="224"/>
      <c r="L10" s="224">
        <v>1</v>
      </c>
      <c r="M10" s="179"/>
      <c r="N10" s="179"/>
      <c r="O10" s="179"/>
      <c r="P10" s="179"/>
      <c r="Q10" s="172"/>
      <c r="R10" s="123"/>
      <c r="S10" s="177"/>
    </row>
    <row r="11" spans="1:26" ht="26.25" thickBot="1">
      <c r="A11" s="141">
        <v>1</v>
      </c>
      <c r="B11" s="177">
        <v>10</v>
      </c>
      <c r="C11" s="178">
        <v>1</v>
      </c>
      <c r="D11" s="178"/>
      <c r="E11" s="178">
        <v>1</v>
      </c>
      <c r="F11" s="179"/>
      <c r="G11" s="179"/>
      <c r="H11" s="224"/>
      <c r="I11" s="123">
        <v>2</v>
      </c>
      <c r="J11" s="224"/>
      <c r="K11" s="224"/>
      <c r="L11" s="224"/>
      <c r="M11" s="179"/>
      <c r="N11" s="179"/>
      <c r="O11" s="179"/>
      <c r="P11" s="179"/>
      <c r="Q11" s="172"/>
      <c r="R11" s="123"/>
      <c r="S11" s="177"/>
      <c r="T11" s="6"/>
      <c r="U11" s="6"/>
      <c r="V11" s="6"/>
      <c r="W11" s="6"/>
      <c r="X11" s="6"/>
      <c r="Y11" s="6"/>
      <c r="Z11" s="6"/>
    </row>
    <row r="12" spans="1:26" ht="26.25" thickBot="1">
      <c r="A12" s="141">
        <v>2</v>
      </c>
      <c r="B12" s="177">
        <v>10</v>
      </c>
      <c r="C12" s="178">
        <v>5</v>
      </c>
      <c r="D12" s="178"/>
      <c r="E12" s="178">
        <v>1</v>
      </c>
      <c r="F12" s="179"/>
      <c r="G12" s="179"/>
      <c r="H12" s="179"/>
      <c r="I12" s="123">
        <v>1</v>
      </c>
      <c r="J12" s="179"/>
      <c r="K12" s="179"/>
      <c r="L12" s="179"/>
      <c r="M12" s="179"/>
      <c r="N12" s="179"/>
      <c r="O12" s="179"/>
      <c r="P12" s="179"/>
      <c r="Q12" s="172"/>
      <c r="R12" s="123"/>
      <c r="S12" s="177">
        <v>1</v>
      </c>
      <c r="T12" s="6"/>
      <c r="U12" s="6"/>
      <c r="V12" s="6"/>
      <c r="W12" s="6"/>
      <c r="X12" s="6"/>
      <c r="Y12" s="6"/>
      <c r="Z12" s="6"/>
    </row>
    <row r="13" spans="1:26" ht="26.25" thickBot="1">
      <c r="A13" s="141">
        <v>1</v>
      </c>
      <c r="B13" s="177">
        <v>10.5</v>
      </c>
      <c r="C13" s="178">
        <v>7</v>
      </c>
      <c r="D13" s="178"/>
      <c r="E13" s="178">
        <v>1</v>
      </c>
      <c r="F13" s="179"/>
      <c r="G13" s="179"/>
      <c r="H13" s="179"/>
      <c r="I13" s="123"/>
      <c r="J13" s="179"/>
      <c r="K13" s="179"/>
      <c r="L13" s="179"/>
      <c r="M13" s="179"/>
      <c r="N13" s="179"/>
      <c r="O13" s="178"/>
      <c r="P13" s="178"/>
      <c r="Q13" s="227"/>
      <c r="R13" s="123"/>
      <c r="S13" s="177"/>
      <c r="T13" s="6"/>
      <c r="U13" s="6"/>
      <c r="V13" s="6"/>
      <c r="W13" s="6"/>
      <c r="X13" s="6"/>
      <c r="Y13" s="6"/>
      <c r="Z13" s="6"/>
    </row>
    <row r="14" spans="1:26" ht="26.25" thickBot="1">
      <c r="A14" s="141">
        <v>2</v>
      </c>
      <c r="B14" s="227">
        <v>11</v>
      </c>
      <c r="C14" s="227">
        <v>5.5</v>
      </c>
      <c r="D14" s="227"/>
      <c r="E14" s="227">
        <v>1</v>
      </c>
      <c r="F14" s="172"/>
      <c r="G14" s="172"/>
      <c r="H14" s="226"/>
      <c r="I14" s="123">
        <v>2</v>
      </c>
      <c r="J14" s="226"/>
      <c r="K14" s="226"/>
      <c r="L14" s="226">
        <v>1</v>
      </c>
      <c r="M14" s="172"/>
      <c r="N14" s="172"/>
      <c r="O14" s="172"/>
      <c r="P14" s="172"/>
      <c r="Q14" s="172"/>
      <c r="R14" s="123"/>
      <c r="S14" s="227"/>
      <c r="T14" s="6"/>
      <c r="U14" s="6"/>
      <c r="V14" s="6"/>
      <c r="W14" s="6"/>
      <c r="X14" s="6"/>
      <c r="Y14" s="6"/>
      <c r="Z14" s="6"/>
    </row>
    <row r="15" spans="1:26" ht="21" thickBot="1">
      <c r="A15" s="141">
        <v>1</v>
      </c>
      <c r="B15" s="177">
        <v>12</v>
      </c>
      <c r="C15" s="178">
        <v>6</v>
      </c>
      <c r="D15" s="178"/>
      <c r="E15" s="178">
        <v>1</v>
      </c>
      <c r="F15" s="179"/>
      <c r="G15" s="179"/>
      <c r="H15" s="179"/>
      <c r="I15" s="123">
        <v>1</v>
      </c>
      <c r="J15" s="179"/>
      <c r="K15" s="179"/>
      <c r="L15" s="179"/>
      <c r="M15" s="179">
        <v>1</v>
      </c>
      <c r="N15" s="179"/>
      <c r="O15" s="179"/>
      <c r="P15" s="179"/>
      <c r="Q15" s="172"/>
      <c r="R15" s="123"/>
      <c r="S15" s="177"/>
    </row>
    <row r="16" spans="1:26" ht="25.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</row>
    <row r="17" spans="1:30" ht="25.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sortState ref="A5:R15">
    <sortCondition ref="B5:B15"/>
  </sortState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2:AD33"/>
  <sheetViews>
    <sheetView zoomScale="70" zoomScaleNormal="70" workbookViewId="0">
      <selection activeCell="R5" sqref="R5"/>
    </sheetView>
  </sheetViews>
  <sheetFormatPr defaultRowHeight="14.25"/>
  <cols>
    <col min="1" max="1" width="15" customWidth="1"/>
    <col min="2" max="2" width="9.375" customWidth="1"/>
    <col min="3" max="3" width="9.625" customWidth="1"/>
    <col min="4" max="4" width="10.875" customWidth="1"/>
    <col min="5" max="5" width="12" customWidth="1"/>
    <col min="6" max="6" width="15.625" customWidth="1"/>
    <col min="7" max="7" width="9.875" customWidth="1"/>
    <col min="8" max="8" width="11" customWidth="1"/>
    <col min="9" max="9" width="9.375" customWidth="1"/>
    <col min="10" max="10" width="9" customWidth="1"/>
    <col min="11" max="11" width="10.75" customWidth="1"/>
    <col min="12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75"/>
      <c r="B3" s="75"/>
      <c r="C3" s="75"/>
      <c r="D3" s="75"/>
      <c r="E3" s="75"/>
      <c r="F3" s="75"/>
      <c r="G3" s="76"/>
      <c r="H3" s="77"/>
      <c r="I3" s="77"/>
      <c r="J3" s="78"/>
      <c r="K3" s="78"/>
      <c r="L3" s="105" t="s">
        <v>22</v>
      </c>
      <c r="M3" s="74"/>
      <c r="N3" s="79"/>
      <c r="O3" s="77"/>
      <c r="P3" s="77"/>
      <c r="Q3" s="77"/>
      <c r="R3" s="96" t="s">
        <v>22</v>
      </c>
      <c r="S3" s="97"/>
      <c r="T3" s="12"/>
      <c r="U3" s="12"/>
      <c r="V3" s="12"/>
      <c r="W3" s="12"/>
      <c r="X3" s="12"/>
      <c r="Y3" s="12"/>
      <c r="Z3" s="12"/>
    </row>
    <row r="4" spans="1:27" ht="26.25" thickBot="1">
      <c r="A4" s="73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5">
        <v>0.1</v>
      </c>
      <c r="H4" s="72">
        <v>0.2</v>
      </c>
      <c r="I4" s="85">
        <v>0.25</v>
      </c>
      <c r="J4" s="84">
        <v>0.3</v>
      </c>
      <c r="K4" s="85">
        <v>0.4</v>
      </c>
      <c r="L4" s="84">
        <v>0.5</v>
      </c>
      <c r="M4" s="84">
        <v>0.6</v>
      </c>
      <c r="N4" s="84">
        <v>0.7</v>
      </c>
      <c r="O4" s="84">
        <v>0.8</v>
      </c>
      <c r="P4" s="84">
        <v>0.9</v>
      </c>
      <c r="Q4" s="84">
        <v>1</v>
      </c>
      <c r="R4" s="98">
        <v>0.2</v>
      </c>
      <c r="S4" s="99">
        <v>0.4</v>
      </c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141">
        <v>2</v>
      </c>
      <c r="B5" s="177">
        <v>3</v>
      </c>
      <c r="C5" s="178">
        <v>3</v>
      </c>
      <c r="D5" s="292">
        <v>2</v>
      </c>
      <c r="E5" s="178"/>
      <c r="F5" s="179"/>
      <c r="G5" s="179"/>
      <c r="H5" s="179">
        <v>2</v>
      </c>
      <c r="I5" s="123"/>
      <c r="J5" s="179"/>
      <c r="K5" s="179">
        <v>2</v>
      </c>
      <c r="L5" s="179">
        <v>1</v>
      </c>
      <c r="M5" s="179"/>
      <c r="N5" s="179"/>
      <c r="O5" s="178"/>
      <c r="P5" s="178"/>
      <c r="Q5" s="227"/>
      <c r="R5" s="123"/>
      <c r="S5" s="177"/>
      <c r="T5" s="14"/>
      <c r="U5" s="14"/>
      <c r="V5" s="14"/>
      <c r="W5" s="14"/>
      <c r="X5" s="6"/>
      <c r="Y5" s="6"/>
      <c r="Z5" s="6"/>
      <c r="AA5" s="6"/>
    </row>
    <row r="6" spans="1:27" ht="26.25" thickBot="1">
      <c r="A6" s="141">
        <v>2</v>
      </c>
      <c r="B6" s="177">
        <v>4</v>
      </c>
      <c r="C6" s="178">
        <v>4</v>
      </c>
      <c r="D6" s="293"/>
      <c r="E6" s="178">
        <v>3</v>
      </c>
      <c r="F6" s="179" t="s">
        <v>19</v>
      </c>
      <c r="G6" s="179">
        <v>1</v>
      </c>
      <c r="H6" s="179">
        <v>3</v>
      </c>
      <c r="I6" s="123"/>
      <c r="J6" s="179"/>
      <c r="K6" s="179">
        <v>6</v>
      </c>
      <c r="L6" s="179">
        <v>2</v>
      </c>
      <c r="M6" s="179"/>
      <c r="N6" s="179"/>
      <c r="O6" s="179"/>
      <c r="P6" s="179"/>
      <c r="Q6" s="172"/>
      <c r="R6" s="123"/>
      <c r="S6" s="177"/>
      <c r="T6" s="6"/>
      <c r="U6" s="6"/>
      <c r="V6" s="6"/>
      <c r="W6" s="6"/>
      <c r="X6" s="6"/>
      <c r="Y6" s="6"/>
      <c r="Z6" s="6"/>
      <c r="AA6" s="6"/>
    </row>
    <row r="7" spans="1:27" ht="26.25" thickBot="1">
      <c r="A7" s="141">
        <v>1</v>
      </c>
      <c r="B7" s="177">
        <v>5</v>
      </c>
      <c r="C7" s="178">
        <v>5</v>
      </c>
      <c r="D7" s="293">
        <v>2</v>
      </c>
      <c r="E7" s="178">
        <v>1</v>
      </c>
      <c r="F7" s="179"/>
      <c r="G7" s="179"/>
      <c r="H7" s="224"/>
      <c r="I7" s="123"/>
      <c r="J7" s="224"/>
      <c r="K7" s="224">
        <v>1</v>
      </c>
      <c r="L7" s="224"/>
      <c r="M7" s="179">
        <v>1</v>
      </c>
      <c r="N7" s="179"/>
      <c r="O7" s="179"/>
      <c r="P7" s="179"/>
      <c r="Q7" s="172"/>
      <c r="R7" s="123"/>
      <c r="S7" s="177"/>
      <c r="T7" s="6"/>
      <c r="U7" s="6"/>
      <c r="V7" s="6"/>
      <c r="W7" s="6"/>
      <c r="X7" s="6"/>
      <c r="Y7" s="6"/>
      <c r="Z7" s="6"/>
      <c r="AA7" s="6"/>
    </row>
    <row r="8" spans="1:27" ht="26.25" thickBot="1">
      <c r="A8" s="123">
        <v>1</v>
      </c>
      <c r="B8" s="177">
        <v>6</v>
      </c>
      <c r="C8" s="178">
        <v>6</v>
      </c>
      <c r="D8" s="293"/>
      <c r="E8" s="178">
        <v>1</v>
      </c>
      <c r="F8" s="179"/>
      <c r="G8" s="179"/>
      <c r="H8" s="179">
        <v>1</v>
      </c>
      <c r="I8" s="123"/>
      <c r="J8" s="179"/>
      <c r="K8" s="179"/>
      <c r="L8" s="179">
        <v>1</v>
      </c>
      <c r="M8" s="179"/>
      <c r="N8" s="179"/>
      <c r="O8" s="179"/>
      <c r="P8" s="179"/>
      <c r="Q8" s="172"/>
      <c r="R8" s="123"/>
      <c r="S8" s="177"/>
      <c r="T8" s="6"/>
      <c r="U8" s="6"/>
      <c r="V8" s="6"/>
      <c r="W8" s="6"/>
      <c r="X8" s="6"/>
      <c r="Y8" s="6"/>
      <c r="Z8" s="6"/>
      <c r="AA8" s="6"/>
    </row>
    <row r="9" spans="1:27" ht="26.25" thickBot="1">
      <c r="A9" s="123">
        <v>3</v>
      </c>
      <c r="B9" s="227">
        <v>7.5</v>
      </c>
      <c r="C9" s="227">
        <v>7.5</v>
      </c>
      <c r="D9" s="294"/>
      <c r="E9" s="227">
        <v>1</v>
      </c>
      <c r="F9" s="172"/>
      <c r="G9" s="172">
        <v>1</v>
      </c>
      <c r="H9" s="226">
        <v>4</v>
      </c>
      <c r="I9" s="123"/>
      <c r="J9" s="226"/>
      <c r="K9" s="226">
        <v>1</v>
      </c>
      <c r="L9" s="226">
        <v>3</v>
      </c>
      <c r="M9" s="172"/>
      <c r="N9" s="172">
        <v>2</v>
      </c>
      <c r="O9" s="172"/>
      <c r="P9" s="172"/>
      <c r="Q9" s="172"/>
      <c r="R9" s="123">
        <v>1</v>
      </c>
      <c r="S9" s="227">
        <v>1</v>
      </c>
      <c r="T9" s="6"/>
      <c r="U9" s="6"/>
      <c r="V9" s="6"/>
      <c r="W9" s="6"/>
      <c r="X9" s="6"/>
      <c r="Y9" s="6"/>
      <c r="Z9" s="6"/>
      <c r="AA9" s="6"/>
    </row>
    <row r="10" spans="1:27" ht="21" thickBot="1">
      <c r="A10" s="123"/>
      <c r="B10" s="227">
        <v>9.1999999999999993</v>
      </c>
      <c r="C10" s="227">
        <v>9.1999999999999993</v>
      </c>
      <c r="D10" s="294">
        <v>2</v>
      </c>
      <c r="E10" s="227">
        <v>1</v>
      </c>
      <c r="F10" s="172"/>
      <c r="G10" s="172"/>
      <c r="H10" s="226"/>
      <c r="I10" s="123"/>
      <c r="J10" s="226"/>
      <c r="K10" s="123"/>
      <c r="L10" s="227"/>
      <c r="M10" s="227"/>
      <c r="N10" s="227"/>
      <c r="O10" s="227"/>
      <c r="P10" s="172"/>
      <c r="Q10" s="172"/>
      <c r="R10" s="226"/>
      <c r="S10" s="123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sortState ref="A5:R9">
    <sortCondition ref="B5:B9"/>
  </sortState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B2:T174"/>
  <sheetViews>
    <sheetView zoomScale="80" zoomScaleNormal="80" workbookViewId="0">
      <selection activeCell="F6" sqref="F6:F72"/>
    </sheetView>
  </sheetViews>
  <sheetFormatPr defaultRowHeight="14.25"/>
  <cols>
    <col min="2" max="2" width="17.375" customWidth="1"/>
    <col min="3" max="3" width="18.5" customWidth="1"/>
    <col min="4" max="4" width="16.5" customWidth="1"/>
    <col min="5" max="5" width="16.25" customWidth="1"/>
    <col min="6" max="6" width="18.875" customWidth="1"/>
    <col min="7" max="7" width="17.5" customWidth="1"/>
    <col min="8" max="9" width="15.125" customWidth="1"/>
    <col min="11" max="11" width="9" customWidth="1"/>
    <col min="16" max="16" width="10.875" customWidth="1"/>
    <col min="17" max="17" width="10.375" customWidth="1"/>
  </cols>
  <sheetData>
    <row r="2" spans="2:20" ht="37.5" customHeight="1">
      <c r="B2" s="1"/>
      <c r="D2" s="1"/>
      <c r="E2" s="2"/>
      <c r="F2" s="3"/>
      <c r="H2" s="1"/>
      <c r="I2" s="1"/>
    </row>
    <row r="3" spans="2:20" ht="20.25">
      <c r="B3" s="4"/>
    </row>
    <row r="4" spans="2:20" ht="21" thickBot="1">
      <c r="B4" s="4"/>
    </row>
    <row r="5" spans="2:20" ht="30" customHeight="1" thickBot="1">
      <c r="E5" s="242"/>
      <c r="F5" s="127" t="s">
        <v>13</v>
      </c>
      <c r="G5" s="128" t="s">
        <v>14</v>
      </c>
      <c r="H5" s="127" t="s">
        <v>15</v>
      </c>
      <c r="I5" s="127" t="s">
        <v>23</v>
      </c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</row>
    <row r="6" spans="2:20" ht="26.25" thickBot="1">
      <c r="E6" s="6"/>
      <c r="F6" s="295">
        <v>1.6</v>
      </c>
      <c r="G6" s="139">
        <v>2</v>
      </c>
      <c r="H6" s="138"/>
      <c r="I6" s="138"/>
      <c r="J6" s="5"/>
      <c r="K6" s="5"/>
      <c r="L6" s="5"/>
      <c r="M6" s="5"/>
      <c r="N6" s="5"/>
      <c r="O6" s="5"/>
      <c r="P6" s="5"/>
      <c r="Q6" s="5"/>
      <c r="R6" s="5"/>
      <c r="S6" s="5"/>
      <c r="T6" s="6"/>
    </row>
    <row r="7" spans="2:20" ht="26.25" thickBot="1">
      <c r="E7" s="6"/>
      <c r="F7" s="295">
        <v>1.7</v>
      </c>
      <c r="G7" s="139">
        <v>1</v>
      </c>
      <c r="H7" s="138"/>
      <c r="I7" s="138"/>
      <c r="J7" s="5"/>
      <c r="K7" s="5"/>
      <c r="L7" s="5"/>
      <c r="M7" s="5"/>
      <c r="N7" s="5"/>
      <c r="O7" s="5"/>
      <c r="P7" s="5"/>
      <c r="Q7" s="5"/>
      <c r="R7" s="5"/>
      <c r="S7" s="5"/>
      <c r="T7" s="6"/>
    </row>
    <row r="8" spans="2:20" ht="26.25" thickBot="1">
      <c r="E8" s="6"/>
      <c r="F8" s="295">
        <v>2</v>
      </c>
      <c r="G8" s="139">
        <v>3</v>
      </c>
      <c r="H8" s="138"/>
      <c r="I8" s="138"/>
      <c r="J8" s="6"/>
      <c r="K8" s="6"/>
      <c r="L8" s="6"/>
      <c r="M8" s="6"/>
      <c r="N8" s="6"/>
      <c r="O8" s="6"/>
      <c r="P8" s="6"/>
      <c r="Q8" s="6"/>
      <c r="R8" s="6"/>
      <c r="S8" s="6"/>
      <c r="T8" s="6"/>
    </row>
    <row r="9" spans="2:20" ht="26.25" thickBot="1">
      <c r="E9" s="6"/>
      <c r="F9" s="295">
        <v>2.2000000000000002</v>
      </c>
      <c r="G9" s="139">
        <v>1</v>
      </c>
      <c r="H9" s="138"/>
      <c r="I9" s="138"/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2:20" ht="26.25" thickBot="1">
      <c r="E10" s="6"/>
      <c r="F10" s="295">
        <v>2.6</v>
      </c>
      <c r="G10" s="139">
        <v>2</v>
      </c>
      <c r="H10" s="138"/>
      <c r="I10" s="138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</row>
    <row r="11" spans="2:20" ht="26.25" thickBot="1">
      <c r="E11" s="6"/>
      <c r="F11" s="295">
        <v>2.7</v>
      </c>
      <c r="G11" s="139">
        <v>2</v>
      </c>
      <c r="H11" s="138"/>
      <c r="I11" s="138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2:20" ht="26.25" thickBot="1">
      <c r="E12" s="6"/>
      <c r="F12" s="295">
        <v>2.9</v>
      </c>
      <c r="G12" s="139">
        <v>2</v>
      </c>
      <c r="H12" s="138"/>
      <c r="I12" s="138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2:20" ht="26.25" thickBot="1">
      <c r="E13" s="6"/>
      <c r="F13" s="295">
        <v>3</v>
      </c>
      <c r="G13" s="139">
        <v>2</v>
      </c>
      <c r="H13" s="138"/>
      <c r="I13" s="138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2:20" ht="26.25" thickBot="1">
      <c r="E14" s="6"/>
      <c r="F14" s="295">
        <v>3.2</v>
      </c>
      <c r="G14" s="139">
        <v>2</v>
      </c>
      <c r="H14" s="138"/>
      <c r="I14" s="138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2:20" ht="26.25" thickBot="1">
      <c r="E15" s="6"/>
      <c r="F15" s="295">
        <v>3.4</v>
      </c>
      <c r="G15" s="139">
        <v>1</v>
      </c>
      <c r="H15" s="138"/>
      <c r="I15" s="138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2:20" ht="26.25" thickBot="1">
      <c r="E16" s="6"/>
      <c r="F16" s="295">
        <v>3.5</v>
      </c>
      <c r="G16" s="139">
        <v>1</v>
      </c>
      <c r="H16" s="138"/>
      <c r="I16" s="138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5:20" ht="26.25" thickBot="1">
      <c r="E17" s="6"/>
      <c r="F17" s="295">
        <v>3.7</v>
      </c>
      <c r="G17" s="139">
        <v>2</v>
      </c>
      <c r="H17" s="138"/>
      <c r="I17" s="138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5:20" ht="26.25" thickBot="1">
      <c r="E18" s="6"/>
      <c r="F18" s="295">
        <v>3.8</v>
      </c>
      <c r="G18" s="139">
        <v>1</v>
      </c>
      <c r="H18" s="138"/>
      <c r="I18" s="138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5:20" ht="26.25" thickBot="1">
      <c r="E19" s="6"/>
      <c r="F19" s="295">
        <v>3.9</v>
      </c>
      <c r="G19" s="139">
        <v>2</v>
      </c>
      <c r="H19" s="138"/>
      <c r="I19" s="138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5:20" ht="26.25" thickBot="1">
      <c r="E20" s="6"/>
      <c r="F20" s="295">
        <v>4</v>
      </c>
      <c r="G20" s="139">
        <v>2</v>
      </c>
      <c r="H20" s="138"/>
      <c r="I20" s="138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5:20" ht="26.25" thickBot="1">
      <c r="E21" s="6"/>
      <c r="F21" s="295">
        <v>4.3</v>
      </c>
      <c r="G21" s="139">
        <v>2</v>
      </c>
      <c r="H21" s="138"/>
      <c r="I21" s="138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5:20" ht="21" thickBot="1">
      <c r="F22" s="295">
        <v>4.5</v>
      </c>
      <c r="G22" s="139">
        <v>1</v>
      </c>
      <c r="H22" s="138"/>
      <c r="I22" s="138"/>
    </row>
    <row r="23" spans="5:20" ht="21" thickBot="1">
      <c r="F23" s="295">
        <v>4.5999999999999996</v>
      </c>
      <c r="G23" s="139">
        <v>2</v>
      </c>
      <c r="H23" s="138"/>
      <c r="I23" s="138"/>
    </row>
    <row r="24" spans="5:20" ht="21" thickBot="1">
      <c r="F24" s="295">
        <v>4.7</v>
      </c>
      <c r="G24" s="139">
        <v>1</v>
      </c>
      <c r="H24" s="138"/>
      <c r="I24" s="138"/>
    </row>
    <row r="25" spans="5:20" ht="21" thickBot="1">
      <c r="F25" s="295">
        <v>4.8</v>
      </c>
      <c r="G25" s="139">
        <v>1</v>
      </c>
      <c r="H25" s="138"/>
      <c r="I25" s="138"/>
    </row>
    <row r="26" spans="5:20" ht="21" thickBot="1">
      <c r="F26" s="295">
        <v>4.9000000000000004</v>
      </c>
      <c r="G26" s="139">
        <v>2</v>
      </c>
      <c r="H26" s="138"/>
      <c r="I26" s="138"/>
    </row>
    <row r="27" spans="5:20" ht="21" thickBot="1">
      <c r="F27" s="295">
        <v>5</v>
      </c>
      <c r="G27" s="139">
        <v>5</v>
      </c>
      <c r="H27" s="138"/>
      <c r="I27" s="138">
        <v>0.2</v>
      </c>
    </row>
    <row r="28" spans="5:20" ht="21" thickBot="1">
      <c r="F28" s="295">
        <v>5.0999999999999996</v>
      </c>
      <c r="G28" s="139">
        <v>1</v>
      </c>
      <c r="H28" s="138"/>
      <c r="I28" s="138"/>
    </row>
    <row r="29" spans="5:20" ht="21" thickBot="1">
      <c r="F29" s="295">
        <v>5.3</v>
      </c>
      <c r="G29" s="139">
        <v>1</v>
      </c>
      <c r="H29" s="138"/>
      <c r="I29" s="138"/>
    </row>
    <row r="30" spans="5:20" ht="21" thickBot="1">
      <c r="F30" s="295">
        <v>5.4</v>
      </c>
      <c r="G30" s="139">
        <v>1</v>
      </c>
      <c r="H30" s="138"/>
      <c r="I30" s="138"/>
    </row>
    <row r="31" spans="5:20" ht="21" thickBot="1">
      <c r="F31" s="295">
        <v>5.5</v>
      </c>
      <c r="G31" s="139">
        <v>1</v>
      </c>
      <c r="H31" s="138"/>
      <c r="I31" s="138"/>
    </row>
    <row r="32" spans="5:20" ht="21" thickBot="1">
      <c r="F32" s="295">
        <v>5.6</v>
      </c>
      <c r="G32" s="139">
        <v>1</v>
      </c>
      <c r="H32" s="138"/>
      <c r="I32" s="138"/>
    </row>
    <row r="33" spans="6:9" ht="21" thickBot="1">
      <c r="F33" s="295">
        <v>5.7</v>
      </c>
      <c r="G33" s="139">
        <v>1</v>
      </c>
      <c r="H33" s="138"/>
      <c r="I33" s="138"/>
    </row>
    <row r="34" spans="6:9" ht="21" thickBot="1">
      <c r="F34" s="295">
        <v>5.8</v>
      </c>
      <c r="G34" s="139">
        <v>1</v>
      </c>
      <c r="H34" s="138"/>
      <c r="I34" s="138"/>
    </row>
    <row r="35" spans="6:9" ht="21" thickBot="1">
      <c r="F35" s="295">
        <v>5.9</v>
      </c>
      <c r="G35" s="139">
        <v>1</v>
      </c>
      <c r="H35" s="138"/>
      <c r="I35" s="138"/>
    </row>
    <row r="36" spans="6:9" ht="21" thickBot="1">
      <c r="F36" s="295">
        <v>6</v>
      </c>
      <c r="G36" s="139">
        <v>3</v>
      </c>
      <c r="H36" s="138"/>
      <c r="I36" s="138"/>
    </row>
    <row r="37" spans="6:9" ht="21" thickBot="1">
      <c r="F37" s="295">
        <v>6.2</v>
      </c>
      <c r="G37" s="139">
        <v>2</v>
      </c>
      <c r="H37" s="138"/>
      <c r="I37" s="138"/>
    </row>
    <row r="38" spans="6:9" ht="21" thickBot="1">
      <c r="F38" s="295">
        <v>6.5</v>
      </c>
      <c r="G38" s="139">
        <v>3</v>
      </c>
      <c r="H38" s="138"/>
      <c r="I38" s="138"/>
    </row>
    <row r="39" spans="6:9" ht="21" thickBot="1">
      <c r="F39" s="295">
        <v>6.6</v>
      </c>
      <c r="G39" s="139">
        <v>1</v>
      </c>
      <c r="H39" s="138"/>
      <c r="I39" s="138"/>
    </row>
    <row r="40" spans="6:9" ht="21" thickBot="1">
      <c r="F40" s="295">
        <v>6.9</v>
      </c>
      <c r="G40" s="139">
        <v>1</v>
      </c>
      <c r="H40" s="138"/>
      <c r="I40" s="138"/>
    </row>
    <row r="41" spans="6:9" ht="21" thickBot="1">
      <c r="F41" s="295">
        <v>7</v>
      </c>
      <c r="G41" s="139">
        <v>2</v>
      </c>
      <c r="H41" s="138"/>
      <c r="I41" s="138"/>
    </row>
    <row r="42" spans="6:9" ht="21" thickBot="1">
      <c r="F42" s="295">
        <v>7.3</v>
      </c>
      <c r="G42" s="139">
        <v>1</v>
      </c>
      <c r="H42" s="138"/>
      <c r="I42" s="138"/>
    </row>
    <row r="43" spans="6:9" ht="21" thickBot="1">
      <c r="F43" s="295">
        <v>7.4</v>
      </c>
      <c r="G43" s="139">
        <v>2</v>
      </c>
      <c r="H43" s="138"/>
      <c r="I43" s="138"/>
    </row>
    <row r="44" spans="6:9" ht="21" thickBot="1">
      <c r="F44" s="295">
        <v>7.5</v>
      </c>
      <c r="G44" s="139">
        <v>1</v>
      </c>
      <c r="H44" s="138"/>
      <c r="I44" s="138"/>
    </row>
    <row r="45" spans="6:9" ht="21" thickBot="1">
      <c r="F45" s="295">
        <v>7.6</v>
      </c>
      <c r="G45" s="139">
        <v>1</v>
      </c>
      <c r="H45" s="138"/>
      <c r="I45" s="138">
        <v>0.15</v>
      </c>
    </row>
    <row r="46" spans="6:9" ht="21" thickBot="1">
      <c r="F46" s="295">
        <v>7.7</v>
      </c>
      <c r="G46" s="139">
        <v>1</v>
      </c>
      <c r="H46" s="138"/>
      <c r="I46" s="138"/>
    </row>
    <row r="47" spans="6:9" ht="21" thickBot="1">
      <c r="F47" s="295">
        <v>7.9</v>
      </c>
      <c r="G47" s="139">
        <v>1</v>
      </c>
      <c r="H47" s="138"/>
      <c r="I47" s="138"/>
    </row>
    <row r="48" spans="6:9" ht="21" thickBot="1">
      <c r="F48" s="295">
        <v>8.1999999999999993</v>
      </c>
      <c r="G48" s="139">
        <v>1</v>
      </c>
      <c r="H48" s="138"/>
      <c r="I48" s="138"/>
    </row>
    <row r="49" spans="2:9" ht="21" thickBot="1">
      <c r="F49" s="295">
        <v>8.1999999999999993</v>
      </c>
      <c r="G49" s="139">
        <v>1</v>
      </c>
      <c r="H49" s="138"/>
      <c r="I49" s="138">
        <v>0.2</v>
      </c>
    </row>
    <row r="50" spans="2:9" ht="21" thickBot="1">
      <c r="F50" s="295">
        <v>8.3000000000000007</v>
      </c>
      <c r="G50" s="139">
        <v>2</v>
      </c>
      <c r="H50" s="138"/>
      <c r="I50" s="138"/>
    </row>
    <row r="51" spans="2:9" ht="21" thickBot="1">
      <c r="F51" s="295">
        <v>8.4</v>
      </c>
      <c r="G51" s="139">
        <v>1</v>
      </c>
      <c r="H51" s="138"/>
      <c r="I51" s="138"/>
    </row>
    <row r="52" spans="2:9" ht="21" thickBot="1">
      <c r="F52" s="295">
        <v>1</v>
      </c>
      <c r="G52" s="139">
        <v>2</v>
      </c>
      <c r="H52" s="138"/>
      <c r="I52" s="138"/>
    </row>
    <row r="53" spans="2:9" ht="21" thickBot="1">
      <c r="F53" s="295">
        <v>8.6999999999999993</v>
      </c>
      <c r="G53" s="139">
        <v>1</v>
      </c>
      <c r="H53" s="138"/>
      <c r="I53" s="138"/>
    </row>
    <row r="54" spans="2:9" ht="21" thickBot="1">
      <c r="F54" s="295">
        <v>8.8000000000000007</v>
      </c>
      <c r="G54" s="139">
        <v>1</v>
      </c>
      <c r="H54" s="138"/>
      <c r="I54" s="138"/>
    </row>
    <row r="55" spans="2:9" ht="21" thickBot="1">
      <c r="F55" s="295">
        <v>8.9</v>
      </c>
      <c r="G55" s="139">
        <v>1</v>
      </c>
      <c r="H55" s="138"/>
      <c r="I55" s="138"/>
    </row>
    <row r="56" spans="2:9" ht="21" thickBot="1">
      <c r="F56" s="295">
        <v>9.1999999999999993</v>
      </c>
      <c r="G56" s="139">
        <v>1</v>
      </c>
      <c r="H56" s="138"/>
      <c r="I56" s="138">
        <v>0.25</v>
      </c>
    </row>
    <row r="57" spans="2:9" ht="21" thickBot="1">
      <c r="F57" s="295">
        <v>9.3000000000000007</v>
      </c>
      <c r="G57" s="139">
        <v>1</v>
      </c>
      <c r="H57" s="138"/>
      <c r="I57" s="138"/>
    </row>
    <row r="58" spans="2:9" ht="21" thickBot="1">
      <c r="F58" s="295">
        <v>9.5</v>
      </c>
      <c r="G58" s="139">
        <v>1</v>
      </c>
      <c r="H58" s="138"/>
      <c r="I58" s="138"/>
    </row>
    <row r="59" spans="2:9" ht="21" thickBot="1">
      <c r="B59" s="14"/>
      <c r="C59" s="14"/>
      <c r="D59" s="14"/>
      <c r="F59" s="295">
        <v>10</v>
      </c>
      <c r="G59" s="139">
        <v>1</v>
      </c>
      <c r="H59" s="138"/>
      <c r="I59" s="138">
        <v>0.2</v>
      </c>
    </row>
    <row r="60" spans="2:9" ht="21" thickBot="1">
      <c r="B60" s="14"/>
      <c r="C60" s="14"/>
      <c r="D60" s="14"/>
      <c r="F60" s="295">
        <v>10</v>
      </c>
      <c r="G60" s="139">
        <v>1</v>
      </c>
      <c r="H60" s="138"/>
      <c r="I60" s="138">
        <v>0.6</v>
      </c>
    </row>
    <row r="61" spans="2:9" ht="21" thickBot="1">
      <c r="B61" s="14"/>
      <c r="C61" s="14"/>
      <c r="D61" s="14"/>
      <c r="F61" s="295">
        <v>10.199999999999999</v>
      </c>
      <c r="G61" s="139">
        <v>1</v>
      </c>
      <c r="H61" s="138"/>
      <c r="I61" s="138"/>
    </row>
    <row r="62" spans="2:9" ht="21" thickBot="1">
      <c r="B62" s="14"/>
      <c r="C62" s="14"/>
      <c r="D62" s="14"/>
      <c r="F62" s="295">
        <v>10.3</v>
      </c>
      <c r="G62" s="139">
        <v>1</v>
      </c>
      <c r="H62" s="138"/>
      <c r="I62" s="138"/>
    </row>
    <row r="63" spans="2:9" ht="21" thickBot="1">
      <c r="B63" s="14"/>
      <c r="C63" s="14"/>
      <c r="D63" s="14"/>
      <c r="F63" s="295">
        <v>10.4</v>
      </c>
      <c r="G63" s="139">
        <v>1</v>
      </c>
      <c r="H63" s="138"/>
      <c r="I63" s="138"/>
    </row>
    <row r="64" spans="2:9" ht="21" thickBot="1">
      <c r="B64" s="14"/>
      <c r="C64" s="14"/>
      <c r="D64" s="14"/>
      <c r="F64" s="295">
        <v>10.5</v>
      </c>
      <c r="G64" s="139">
        <v>1</v>
      </c>
      <c r="H64" s="138"/>
      <c r="I64" s="138">
        <v>0.4</v>
      </c>
    </row>
    <row r="65" spans="2:9" ht="21" thickBot="1">
      <c r="B65" s="14"/>
      <c r="C65" s="14"/>
      <c r="D65" s="14"/>
      <c r="F65" s="295">
        <v>11</v>
      </c>
      <c r="G65" s="139">
        <v>1</v>
      </c>
      <c r="H65" s="138"/>
      <c r="I65" s="138"/>
    </row>
    <row r="66" spans="2:9" ht="21" thickBot="1">
      <c r="B66" s="14"/>
      <c r="C66" s="14"/>
      <c r="D66" s="14"/>
      <c r="F66" s="295">
        <v>11.2</v>
      </c>
      <c r="G66" s="139">
        <v>1</v>
      </c>
      <c r="H66" s="138"/>
      <c r="I66" s="138"/>
    </row>
    <row r="67" spans="2:9" ht="21" thickBot="1">
      <c r="B67" s="14"/>
      <c r="C67" s="14"/>
      <c r="D67" s="14"/>
      <c r="F67" s="295">
        <v>11.5</v>
      </c>
      <c r="G67" s="139">
        <v>1</v>
      </c>
      <c r="H67" s="138"/>
      <c r="I67" s="138">
        <v>0.3</v>
      </c>
    </row>
    <row r="68" spans="2:9" ht="21" thickBot="1">
      <c r="B68" s="14"/>
      <c r="C68" s="14"/>
      <c r="D68" s="14"/>
      <c r="F68" s="295">
        <v>11.7</v>
      </c>
      <c r="G68" s="139">
        <v>1</v>
      </c>
      <c r="H68" s="138"/>
      <c r="I68" s="138"/>
    </row>
    <row r="69" spans="2:9" ht="21" thickBot="1">
      <c r="B69" s="14"/>
      <c r="C69" s="14"/>
      <c r="D69" s="14"/>
      <c r="F69" s="295">
        <v>11.9</v>
      </c>
      <c r="G69" s="139">
        <v>1</v>
      </c>
      <c r="H69" s="138"/>
      <c r="I69" s="138"/>
    </row>
    <row r="70" spans="2:9" ht="21" thickBot="1">
      <c r="B70" s="14"/>
      <c r="C70" s="14"/>
      <c r="D70" s="14"/>
      <c r="F70" s="295">
        <v>12</v>
      </c>
      <c r="G70" s="139">
        <v>1</v>
      </c>
      <c r="H70" s="138"/>
      <c r="I70" s="138">
        <v>0.2</v>
      </c>
    </row>
    <row r="71" spans="2:9" ht="21" thickBot="1">
      <c r="B71" s="14"/>
      <c r="C71" s="14"/>
      <c r="D71" s="14"/>
      <c r="F71" s="295">
        <v>12.4</v>
      </c>
      <c r="G71" s="139">
        <v>1</v>
      </c>
      <c r="H71" s="138"/>
      <c r="I71" s="138"/>
    </row>
    <row r="72" spans="2:9" ht="21" thickBot="1">
      <c r="B72" s="14"/>
      <c r="C72" s="14"/>
      <c r="D72" s="14"/>
      <c r="F72" s="295">
        <v>12.7</v>
      </c>
      <c r="G72" s="139">
        <v>1</v>
      </c>
      <c r="H72" s="138"/>
      <c r="I72" s="138"/>
    </row>
    <row r="73" spans="2:9">
      <c r="B73" s="14"/>
      <c r="C73" s="14"/>
      <c r="D73" s="14"/>
    </row>
    <row r="74" spans="2:9">
      <c r="B74" s="14"/>
      <c r="C74" s="14"/>
      <c r="D74" s="14"/>
    </row>
    <row r="75" spans="2:9">
      <c r="B75" s="14"/>
      <c r="C75" s="14"/>
      <c r="D75" s="14"/>
    </row>
    <row r="76" spans="2:9">
      <c r="B76" s="14"/>
      <c r="C76" s="14"/>
      <c r="D76" s="14"/>
    </row>
    <row r="77" spans="2:9">
      <c r="B77" s="14"/>
      <c r="C77" s="14"/>
      <c r="D77" s="14"/>
    </row>
    <row r="78" spans="2:9">
      <c r="B78" s="14"/>
      <c r="C78" s="14"/>
      <c r="D78" s="14"/>
    </row>
    <row r="79" spans="2:9">
      <c r="B79" s="14"/>
      <c r="C79" s="14"/>
      <c r="D79" s="14"/>
    </row>
    <row r="80" spans="2:9">
      <c r="B80" s="14"/>
      <c r="C80" s="14"/>
      <c r="D80" s="14"/>
    </row>
    <row r="81" spans="2:4">
      <c r="B81" s="14"/>
      <c r="C81" s="14"/>
      <c r="D81" s="14"/>
    </row>
    <row r="82" spans="2:4">
      <c r="B82" s="14"/>
      <c r="C82" s="14"/>
      <c r="D82" s="14"/>
    </row>
    <row r="83" spans="2:4">
      <c r="B83" s="14"/>
      <c r="C83" s="14"/>
      <c r="D83" s="14"/>
    </row>
    <row r="84" spans="2:4">
      <c r="B84" s="14"/>
      <c r="C84" s="14"/>
      <c r="D84" s="14"/>
    </row>
    <row r="85" spans="2:4">
      <c r="B85" s="14"/>
      <c r="C85" s="14"/>
      <c r="D85" s="14"/>
    </row>
    <row r="86" spans="2:4">
      <c r="B86" s="14"/>
      <c r="C86" s="14"/>
      <c r="D86" s="14"/>
    </row>
    <row r="87" spans="2:4">
      <c r="B87" s="14"/>
      <c r="C87" s="14"/>
      <c r="D87" s="14"/>
    </row>
    <row r="88" spans="2:4">
      <c r="B88" s="14"/>
      <c r="C88" s="14"/>
      <c r="D88" s="14"/>
    </row>
    <row r="89" spans="2:4">
      <c r="B89" s="14"/>
      <c r="C89" s="14"/>
      <c r="D89" s="14"/>
    </row>
    <row r="90" spans="2:4">
      <c r="B90" s="14"/>
      <c r="C90" s="14"/>
      <c r="D90" s="14"/>
    </row>
    <row r="91" spans="2:4">
      <c r="B91" s="14"/>
      <c r="C91" s="14"/>
      <c r="D91" s="14"/>
    </row>
    <row r="92" spans="2:4">
      <c r="B92" s="14"/>
      <c r="C92" s="14"/>
      <c r="D92" s="14"/>
    </row>
    <row r="93" spans="2:4">
      <c r="B93" s="14"/>
      <c r="C93" s="14"/>
      <c r="D93" s="14"/>
    </row>
    <row r="94" spans="2:4">
      <c r="B94" s="14"/>
      <c r="C94" s="14"/>
      <c r="D94" s="14"/>
    </row>
    <row r="95" spans="2:4">
      <c r="B95" s="14"/>
      <c r="C95" s="14"/>
      <c r="D95" s="14"/>
    </row>
    <row r="96" spans="2:4">
      <c r="B96" s="14"/>
      <c r="C96" s="14"/>
      <c r="D96" s="14"/>
    </row>
    <row r="97" spans="2:4">
      <c r="B97" s="14"/>
      <c r="C97" s="14"/>
      <c r="D97" s="14"/>
    </row>
    <row r="98" spans="2:4">
      <c r="B98" s="14"/>
      <c r="C98" s="14"/>
      <c r="D98" s="14"/>
    </row>
    <row r="99" spans="2:4">
      <c r="B99" s="14"/>
      <c r="C99" s="14"/>
      <c r="D99" s="14"/>
    </row>
    <row r="100" spans="2:4">
      <c r="B100" s="14"/>
      <c r="C100" s="14"/>
      <c r="D100" s="14"/>
    </row>
    <row r="101" spans="2:4">
      <c r="B101" s="14"/>
      <c r="C101" s="14"/>
      <c r="D101" s="14"/>
    </row>
    <row r="102" spans="2:4">
      <c r="B102" s="14"/>
      <c r="C102" s="14"/>
      <c r="D102" s="14"/>
    </row>
    <row r="103" spans="2:4">
      <c r="B103" s="14"/>
      <c r="C103" s="14"/>
      <c r="D103" s="14"/>
    </row>
    <row r="104" spans="2:4">
      <c r="B104" s="14"/>
      <c r="C104" s="14"/>
      <c r="D104" s="14"/>
    </row>
    <row r="105" spans="2:4">
      <c r="B105" s="14"/>
      <c r="C105" s="14"/>
      <c r="D105" s="14"/>
    </row>
    <row r="106" spans="2:4">
      <c r="B106" s="14"/>
      <c r="C106" s="14"/>
      <c r="D106" s="14"/>
    </row>
    <row r="107" spans="2:4">
      <c r="B107" s="14"/>
      <c r="C107" s="14"/>
      <c r="D107" s="14"/>
    </row>
    <row r="108" spans="2:4">
      <c r="B108" s="14"/>
      <c r="C108" s="14"/>
      <c r="D108" s="14"/>
    </row>
    <row r="109" spans="2:4">
      <c r="B109" s="14"/>
      <c r="C109" s="14"/>
      <c r="D109" s="14"/>
    </row>
    <row r="110" spans="2:4">
      <c r="B110" s="14"/>
      <c r="C110" s="14"/>
      <c r="D110" s="14"/>
    </row>
    <row r="111" spans="2:4">
      <c r="B111" s="14"/>
      <c r="C111" s="14"/>
      <c r="D111" s="14"/>
    </row>
    <row r="112" spans="2:4">
      <c r="B112" s="14"/>
      <c r="C112" s="14"/>
      <c r="D112" s="14"/>
    </row>
    <row r="113" spans="2:4">
      <c r="B113" s="14"/>
      <c r="C113" s="14"/>
      <c r="D113" s="14"/>
    </row>
    <row r="114" spans="2:4">
      <c r="B114" s="14"/>
      <c r="C114" s="14"/>
      <c r="D114" s="14"/>
    </row>
    <row r="115" spans="2:4">
      <c r="B115" s="14"/>
      <c r="C115" s="14"/>
      <c r="D115" s="14"/>
    </row>
    <row r="116" spans="2:4">
      <c r="B116" s="14"/>
      <c r="C116" s="14"/>
      <c r="D116" s="14"/>
    </row>
    <row r="117" spans="2:4">
      <c r="B117" s="14"/>
      <c r="C117" s="14"/>
      <c r="D117" s="14"/>
    </row>
    <row r="118" spans="2:4">
      <c r="B118" s="14"/>
      <c r="C118" s="14"/>
      <c r="D118" s="14"/>
    </row>
    <row r="119" spans="2:4">
      <c r="B119" s="14"/>
      <c r="C119" s="14"/>
      <c r="D119" s="14"/>
    </row>
    <row r="120" spans="2:4">
      <c r="B120" s="14"/>
      <c r="C120" s="14"/>
      <c r="D120" s="14"/>
    </row>
    <row r="121" spans="2:4">
      <c r="B121" s="14"/>
      <c r="C121" s="14"/>
      <c r="D121" s="14"/>
    </row>
    <row r="122" spans="2:4">
      <c r="B122" s="14"/>
      <c r="C122" s="14"/>
      <c r="D122" s="14"/>
    </row>
    <row r="123" spans="2:4">
      <c r="B123" s="14"/>
      <c r="C123" s="14"/>
      <c r="D123" s="14"/>
    </row>
    <row r="124" spans="2:4">
      <c r="B124" s="14"/>
      <c r="C124" s="14"/>
      <c r="D124" s="14"/>
    </row>
    <row r="125" spans="2:4">
      <c r="B125" s="14"/>
      <c r="C125" s="14"/>
      <c r="D125" s="14"/>
    </row>
    <row r="126" spans="2:4">
      <c r="B126" s="14"/>
      <c r="C126" s="14"/>
      <c r="D126" s="14"/>
    </row>
    <row r="127" spans="2:4">
      <c r="B127" s="14"/>
      <c r="C127" s="14"/>
      <c r="D127" s="14"/>
    </row>
    <row r="128" spans="2:4">
      <c r="B128" s="14"/>
      <c r="C128" s="14"/>
      <c r="D128" s="14"/>
    </row>
    <row r="129" spans="2:4">
      <c r="B129" s="14"/>
      <c r="C129" s="14"/>
      <c r="D129" s="14"/>
    </row>
    <row r="130" spans="2:4">
      <c r="B130" s="14"/>
      <c r="C130" s="14"/>
      <c r="D130" s="14"/>
    </row>
    <row r="131" spans="2:4">
      <c r="B131" s="14"/>
      <c r="C131" s="14"/>
      <c r="D131" s="14"/>
    </row>
    <row r="132" spans="2:4">
      <c r="B132" s="14"/>
      <c r="C132" s="14"/>
      <c r="D132" s="14"/>
    </row>
    <row r="133" spans="2:4">
      <c r="B133" s="14"/>
      <c r="C133" s="14"/>
      <c r="D133" s="14"/>
    </row>
    <row r="134" spans="2:4">
      <c r="B134" s="14"/>
      <c r="C134" s="14"/>
      <c r="D134" s="14"/>
    </row>
    <row r="135" spans="2:4">
      <c r="B135" s="14"/>
      <c r="C135" s="14"/>
      <c r="D135" s="14"/>
    </row>
    <row r="136" spans="2:4">
      <c r="B136" s="14"/>
      <c r="C136" s="14"/>
      <c r="D136" s="14"/>
    </row>
    <row r="137" spans="2:4">
      <c r="B137" s="14"/>
      <c r="C137" s="14"/>
      <c r="D137" s="14"/>
    </row>
    <row r="138" spans="2:4">
      <c r="B138" s="14"/>
      <c r="C138" s="14"/>
      <c r="D138" s="14"/>
    </row>
    <row r="139" spans="2:4">
      <c r="B139" s="14"/>
      <c r="C139" s="14"/>
      <c r="D139" s="14"/>
    </row>
    <row r="140" spans="2:4">
      <c r="B140" s="14"/>
      <c r="C140" s="14"/>
      <c r="D140" s="14"/>
    </row>
    <row r="141" spans="2:4">
      <c r="B141" s="14"/>
      <c r="C141" s="14"/>
      <c r="D141" s="14"/>
    </row>
    <row r="142" spans="2:4">
      <c r="B142" s="14"/>
      <c r="C142" s="14"/>
      <c r="D142" s="14"/>
    </row>
    <row r="143" spans="2:4">
      <c r="B143" s="14"/>
      <c r="C143" s="14"/>
      <c r="D143" s="14"/>
    </row>
    <row r="144" spans="2:4">
      <c r="B144" s="14"/>
      <c r="C144" s="14"/>
      <c r="D144" s="14"/>
    </row>
    <row r="145" spans="2:4">
      <c r="B145" s="14"/>
      <c r="C145" s="14"/>
      <c r="D145" s="14"/>
    </row>
    <row r="146" spans="2:4">
      <c r="B146" s="14"/>
      <c r="C146" s="14"/>
      <c r="D146" s="14"/>
    </row>
    <row r="147" spans="2:4">
      <c r="B147" s="14"/>
      <c r="C147" s="14"/>
      <c r="D147" s="14"/>
    </row>
    <row r="148" spans="2:4">
      <c r="B148" s="14"/>
      <c r="C148" s="14"/>
      <c r="D148" s="14"/>
    </row>
    <row r="149" spans="2:4">
      <c r="B149" s="14"/>
      <c r="C149" s="14"/>
      <c r="D149" s="14"/>
    </row>
    <row r="150" spans="2:4">
      <c r="B150" s="14"/>
      <c r="C150" s="14"/>
      <c r="D150" s="14"/>
    </row>
    <row r="151" spans="2:4">
      <c r="B151" s="14"/>
      <c r="C151" s="14"/>
      <c r="D151" s="14"/>
    </row>
    <row r="152" spans="2:4">
      <c r="B152" s="14"/>
      <c r="C152" s="14"/>
      <c r="D152" s="14"/>
    </row>
    <row r="153" spans="2:4">
      <c r="B153" s="14"/>
      <c r="C153" s="14"/>
      <c r="D153" s="14"/>
    </row>
    <row r="154" spans="2:4">
      <c r="B154" s="14"/>
      <c r="C154" s="14"/>
      <c r="D154" s="14"/>
    </row>
    <row r="155" spans="2:4">
      <c r="B155" s="14"/>
      <c r="C155" s="14"/>
      <c r="D155" s="14"/>
    </row>
    <row r="156" spans="2:4">
      <c r="B156" s="14"/>
      <c r="C156" s="14"/>
      <c r="D156" s="14"/>
    </row>
    <row r="157" spans="2:4">
      <c r="B157" s="14"/>
      <c r="C157" s="14"/>
      <c r="D157" s="14"/>
    </row>
    <row r="158" spans="2:4">
      <c r="B158" s="14"/>
      <c r="C158" s="14"/>
      <c r="D158" s="14"/>
    </row>
    <row r="159" spans="2:4">
      <c r="B159" s="14"/>
      <c r="C159" s="14"/>
      <c r="D159" s="14"/>
    </row>
    <row r="160" spans="2:4">
      <c r="B160" s="14"/>
      <c r="C160" s="14"/>
      <c r="D160" s="14"/>
    </row>
    <row r="161" spans="2:4">
      <c r="B161" s="14"/>
      <c r="C161" s="14"/>
      <c r="D161" s="14"/>
    </row>
    <row r="162" spans="2:4">
      <c r="B162" s="14"/>
      <c r="C162" s="14"/>
      <c r="D162" s="14"/>
    </row>
    <row r="163" spans="2:4">
      <c r="B163" s="14"/>
      <c r="C163" s="14"/>
      <c r="D163" s="14"/>
    </row>
    <row r="164" spans="2:4">
      <c r="B164" s="14"/>
      <c r="C164" s="14"/>
      <c r="D164" s="14"/>
    </row>
    <row r="165" spans="2:4">
      <c r="B165" s="14"/>
      <c r="C165" s="14"/>
      <c r="D165" s="14"/>
    </row>
    <row r="166" spans="2:4">
      <c r="B166" s="14"/>
      <c r="C166" s="14"/>
      <c r="D166" s="14"/>
    </row>
    <row r="167" spans="2:4">
      <c r="B167" s="14"/>
      <c r="C167" s="14"/>
      <c r="D167" s="14"/>
    </row>
    <row r="168" spans="2:4">
      <c r="B168" s="14"/>
      <c r="C168" s="14"/>
      <c r="D168" s="14"/>
    </row>
    <row r="169" spans="2:4">
      <c r="B169" s="14"/>
      <c r="C169" s="14"/>
      <c r="D169" s="14"/>
    </row>
    <row r="170" spans="2:4">
      <c r="B170" s="14"/>
      <c r="C170" s="14"/>
      <c r="D170" s="14"/>
    </row>
    <row r="171" spans="2:4">
      <c r="B171" s="14"/>
      <c r="C171" s="14"/>
      <c r="D171" s="14"/>
    </row>
    <row r="172" spans="2:4">
      <c r="B172" s="14"/>
      <c r="C172" s="14"/>
      <c r="D172" s="14"/>
    </row>
    <row r="173" spans="2:4">
      <c r="B173" s="14"/>
      <c r="C173" s="14"/>
      <c r="D173" s="14"/>
    </row>
    <row r="174" spans="2:4">
      <c r="B174" s="14"/>
      <c r="C174" s="14"/>
      <c r="D174" s="14"/>
    </row>
  </sheetData>
  <sortState ref="F6:I27">
    <sortCondition ref="F6:F27"/>
  </sortState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2:T173"/>
  <sheetViews>
    <sheetView topLeftCell="A10" workbookViewId="0">
      <selection activeCell="E6" sqref="E6:E22"/>
    </sheetView>
  </sheetViews>
  <sheetFormatPr defaultRowHeight="14.25"/>
  <cols>
    <col min="1" max="1" width="13.375" customWidth="1"/>
    <col min="2" max="2" width="17.375" customWidth="1"/>
    <col min="3" max="3" width="18.5" customWidth="1"/>
    <col min="4" max="4" width="16.5" customWidth="1"/>
    <col min="5" max="5" width="16.25" customWidth="1"/>
    <col min="6" max="6" width="18.875" customWidth="1"/>
    <col min="7" max="7" width="17.375" customWidth="1"/>
    <col min="8" max="8" width="17.5" customWidth="1"/>
    <col min="9" max="9" width="10.375" customWidth="1"/>
    <col min="12" max="12" width="9" customWidth="1"/>
    <col min="17" max="17" width="10.875" customWidth="1"/>
    <col min="18" max="18" width="10.375" customWidth="1"/>
  </cols>
  <sheetData>
    <row r="2" spans="1:20" ht="23.25">
      <c r="B2" s="1"/>
      <c r="D2" s="1"/>
      <c r="E2" s="2"/>
      <c r="F2" s="3"/>
      <c r="G2" s="3"/>
      <c r="I2" s="1"/>
      <c r="J2" s="1"/>
    </row>
    <row r="3" spans="1:20" ht="20.25">
      <c r="I3" s="4"/>
    </row>
    <row r="4" spans="1:20" ht="21" thickBot="1">
      <c r="B4" s="4"/>
    </row>
    <row r="5" spans="1:20" ht="33.75" customHeight="1" thickBot="1">
      <c r="A5" s="72" t="s">
        <v>25</v>
      </c>
      <c r="B5" s="110">
        <v>1</v>
      </c>
      <c r="E5" s="72" t="s">
        <v>13</v>
      </c>
      <c r="F5" s="72" t="s">
        <v>14</v>
      </c>
      <c r="G5" s="83" t="s">
        <v>126</v>
      </c>
      <c r="H5" s="72" t="s">
        <v>15</v>
      </c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</row>
    <row r="6" spans="1:20" ht="27" thickBot="1">
      <c r="E6" s="296">
        <v>13</v>
      </c>
      <c r="F6" s="244">
        <v>1</v>
      </c>
      <c r="G6" s="138"/>
      <c r="H6" s="264"/>
      <c r="I6" s="5"/>
      <c r="J6" s="5"/>
      <c r="K6" s="5"/>
      <c r="L6" s="5"/>
      <c r="M6" s="5"/>
      <c r="N6" s="5"/>
      <c r="O6" s="5"/>
      <c r="P6" s="5"/>
      <c r="Q6" s="6"/>
    </row>
    <row r="7" spans="1:20" ht="27" thickBot="1">
      <c r="E7" s="296">
        <v>13.5</v>
      </c>
      <c r="F7" s="244">
        <v>1</v>
      </c>
      <c r="G7" s="138">
        <v>1</v>
      </c>
      <c r="H7" s="264"/>
      <c r="I7" s="6"/>
      <c r="J7" s="6"/>
      <c r="K7" s="6"/>
      <c r="L7" s="6"/>
      <c r="M7" s="6"/>
      <c r="N7" s="6"/>
      <c r="O7" s="6"/>
      <c r="P7" s="6"/>
      <c r="Q7" s="6"/>
    </row>
    <row r="8" spans="1:20" ht="27" thickBot="1">
      <c r="E8" s="296">
        <v>14.5</v>
      </c>
      <c r="F8" s="244">
        <v>1</v>
      </c>
      <c r="G8" s="138">
        <v>1</v>
      </c>
      <c r="H8" s="264"/>
      <c r="I8" s="6"/>
      <c r="J8" s="6"/>
      <c r="K8" s="6"/>
      <c r="L8" s="6"/>
      <c r="M8" s="6"/>
      <c r="N8" s="6"/>
      <c r="O8" s="6"/>
      <c r="P8" s="6"/>
      <c r="Q8" s="6"/>
    </row>
    <row r="9" spans="1:20" ht="27" thickBot="1">
      <c r="E9" s="296">
        <v>15</v>
      </c>
      <c r="F9" s="244">
        <v>2</v>
      </c>
      <c r="G9" s="138">
        <v>1</v>
      </c>
      <c r="H9" s="264"/>
      <c r="I9" s="6"/>
      <c r="J9" s="6"/>
      <c r="K9" s="6"/>
      <c r="L9" s="6"/>
      <c r="M9" s="6"/>
      <c r="N9" s="6"/>
      <c r="O9" s="6"/>
      <c r="P9" s="6"/>
      <c r="Q9" s="6"/>
    </row>
    <row r="10" spans="1:20" ht="27" thickBot="1">
      <c r="E10" s="296">
        <v>15.5</v>
      </c>
      <c r="F10" s="244">
        <v>1</v>
      </c>
      <c r="G10" s="138"/>
      <c r="H10" s="264"/>
      <c r="I10" s="6"/>
      <c r="J10" s="6"/>
      <c r="K10" s="6"/>
      <c r="L10" s="6"/>
      <c r="M10" s="6"/>
      <c r="N10" s="6"/>
      <c r="O10" s="6"/>
      <c r="P10" s="6"/>
      <c r="Q10" s="6"/>
    </row>
    <row r="11" spans="1:20" ht="27" thickBot="1">
      <c r="E11" s="296">
        <v>16</v>
      </c>
      <c r="F11" s="244">
        <v>2</v>
      </c>
      <c r="G11" s="138">
        <v>1</v>
      </c>
      <c r="H11" s="264"/>
      <c r="I11" s="6"/>
      <c r="J11" s="6"/>
      <c r="K11" s="6"/>
      <c r="L11" s="6"/>
      <c r="M11" s="6"/>
      <c r="N11" s="6"/>
      <c r="O11" s="6"/>
      <c r="P11" s="6"/>
      <c r="Q11" s="6"/>
    </row>
    <row r="12" spans="1:20" ht="27" thickBot="1">
      <c r="E12" s="296">
        <v>18</v>
      </c>
      <c r="F12" s="244">
        <v>1</v>
      </c>
      <c r="G12" s="140"/>
      <c r="H12" s="265"/>
      <c r="I12" s="6"/>
      <c r="J12" s="6"/>
      <c r="K12" s="6"/>
      <c r="L12" s="6"/>
      <c r="M12" s="6"/>
      <c r="N12" s="6"/>
      <c r="O12" s="6"/>
      <c r="P12" s="6"/>
      <c r="Q12" s="6"/>
    </row>
    <row r="13" spans="1:20" ht="27" thickBot="1">
      <c r="E13" s="296">
        <v>19</v>
      </c>
      <c r="F13" s="244">
        <v>1</v>
      </c>
      <c r="G13" s="138">
        <v>1</v>
      </c>
      <c r="H13" s="264"/>
      <c r="I13" s="6"/>
      <c r="J13" s="6"/>
      <c r="K13" s="6"/>
      <c r="L13" s="6"/>
      <c r="M13" s="6"/>
      <c r="N13" s="6"/>
      <c r="O13" s="6"/>
      <c r="P13" s="6"/>
      <c r="Q13" s="6"/>
    </row>
    <row r="14" spans="1:20" ht="27" thickBot="1">
      <c r="E14" s="296">
        <v>19.600000000000001</v>
      </c>
      <c r="F14" s="244">
        <v>1</v>
      </c>
      <c r="G14" s="138">
        <v>1</v>
      </c>
      <c r="H14" s="264"/>
      <c r="I14" s="6"/>
      <c r="J14" s="6"/>
      <c r="K14" s="6"/>
      <c r="L14" s="6"/>
      <c r="M14" s="6"/>
      <c r="N14" s="6"/>
      <c r="O14" s="6"/>
      <c r="P14" s="6"/>
      <c r="Q14" s="6"/>
    </row>
    <row r="15" spans="1:20" ht="27" thickBot="1">
      <c r="E15" s="296">
        <v>20</v>
      </c>
      <c r="F15" s="244">
        <v>2</v>
      </c>
      <c r="G15" s="138"/>
      <c r="H15" s="264"/>
      <c r="I15" s="6"/>
      <c r="J15" s="6"/>
      <c r="K15" s="6"/>
      <c r="L15" s="6"/>
      <c r="M15" s="6"/>
      <c r="N15" s="6"/>
      <c r="O15" s="6"/>
      <c r="P15" s="6"/>
      <c r="Q15" s="6"/>
    </row>
    <row r="16" spans="1:20" ht="27" thickBot="1">
      <c r="E16" s="296">
        <v>20.6</v>
      </c>
      <c r="F16" s="244">
        <v>1</v>
      </c>
      <c r="G16" s="138">
        <v>1</v>
      </c>
      <c r="H16" s="264"/>
      <c r="I16" s="6"/>
      <c r="J16" s="6"/>
      <c r="K16" s="6"/>
      <c r="L16" s="6"/>
      <c r="M16" s="6"/>
      <c r="N16" s="6"/>
      <c r="O16" s="6"/>
      <c r="P16" s="6"/>
      <c r="Q16" s="6"/>
    </row>
    <row r="17" spans="5:17" ht="27" thickBot="1">
      <c r="E17" s="296">
        <v>21</v>
      </c>
      <c r="F17" s="244">
        <v>1</v>
      </c>
      <c r="G17" s="140">
        <v>1</v>
      </c>
      <c r="H17" s="265"/>
      <c r="I17" s="6"/>
      <c r="J17" s="6"/>
      <c r="K17" s="6"/>
      <c r="L17" s="6"/>
      <c r="M17" s="6"/>
      <c r="N17" s="6"/>
      <c r="O17" s="6"/>
      <c r="P17" s="6"/>
      <c r="Q17" s="6"/>
    </row>
    <row r="18" spans="5:17" ht="27" thickBot="1">
      <c r="E18" s="296">
        <v>22</v>
      </c>
      <c r="F18" s="244">
        <v>3</v>
      </c>
      <c r="G18" s="140"/>
      <c r="H18" s="265"/>
      <c r="I18" s="6"/>
      <c r="J18" s="6"/>
      <c r="K18" s="6"/>
      <c r="L18" s="6"/>
      <c r="M18" s="6"/>
      <c r="N18" s="6"/>
      <c r="O18" s="6"/>
      <c r="P18" s="6"/>
      <c r="Q18" s="6"/>
    </row>
    <row r="19" spans="5:17" ht="27" thickBot="1">
      <c r="E19" s="296">
        <v>23</v>
      </c>
      <c r="F19" s="244">
        <v>2</v>
      </c>
      <c r="G19" s="138"/>
      <c r="H19" s="264"/>
      <c r="I19" s="6"/>
      <c r="J19" s="6"/>
      <c r="K19" s="6"/>
      <c r="L19" s="6"/>
      <c r="M19" s="6"/>
      <c r="N19" s="6"/>
      <c r="O19" s="6"/>
      <c r="P19" s="6"/>
      <c r="Q19" s="6"/>
    </row>
    <row r="20" spans="5:17" ht="27" thickBot="1">
      <c r="E20" s="296">
        <v>25</v>
      </c>
      <c r="F20" s="244">
        <v>1</v>
      </c>
      <c r="G20" s="138">
        <v>1</v>
      </c>
      <c r="H20" s="264"/>
      <c r="I20" s="6"/>
      <c r="J20" s="6"/>
      <c r="K20" s="6"/>
      <c r="L20" s="6"/>
      <c r="M20" s="6"/>
      <c r="N20" s="6"/>
      <c r="O20" s="6"/>
      <c r="P20" s="6"/>
      <c r="Q20" s="6"/>
    </row>
    <row r="21" spans="5:17" ht="27" thickBot="1">
      <c r="E21" s="296">
        <v>30</v>
      </c>
      <c r="F21" s="244">
        <v>2</v>
      </c>
      <c r="G21" s="138"/>
      <c r="H21" s="264"/>
      <c r="I21" s="6"/>
      <c r="J21" s="6"/>
      <c r="K21" s="6"/>
      <c r="L21" s="6"/>
      <c r="M21" s="6"/>
      <c r="N21" s="6"/>
      <c r="O21" s="6"/>
      <c r="P21" s="6"/>
      <c r="Q21" s="6"/>
    </row>
    <row r="22" spans="5:17">
      <c r="E22" s="297"/>
    </row>
    <row r="58" spans="2:4">
      <c r="B58" s="14"/>
      <c r="C58" s="14"/>
      <c r="D58" s="14"/>
    </row>
    <row r="59" spans="2:4">
      <c r="B59" s="14"/>
      <c r="C59" s="14"/>
      <c r="D59" s="14"/>
    </row>
    <row r="60" spans="2:4">
      <c r="B60" s="14"/>
      <c r="C60" s="14"/>
      <c r="D60" s="14"/>
    </row>
    <row r="61" spans="2:4">
      <c r="B61" s="14"/>
      <c r="C61" s="14"/>
      <c r="D61" s="14"/>
    </row>
    <row r="62" spans="2:4">
      <c r="B62" s="14"/>
      <c r="C62" s="14"/>
      <c r="D62" s="14"/>
    </row>
    <row r="63" spans="2:4">
      <c r="B63" s="14"/>
      <c r="C63" s="14"/>
      <c r="D63" s="14"/>
    </row>
    <row r="64" spans="2:4">
      <c r="B64" s="14"/>
      <c r="C64" s="14"/>
      <c r="D64" s="14"/>
    </row>
    <row r="65" spans="2:4">
      <c r="B65" s="14"/>
      <c r="C65" s="14"/>
      <c r="D65" s="14"/>
    </row>
    <row r="66" spans="2:4">
      <c r="B66" s="14"/>
      <c r="C66" s="14"/>
      <c r="D66" s="14"/>
    </row>
    <row r="67" spans="2:4">
      <c r="B67" s="14"/>
      <c r="C67" s="14"/>
      <c r="D67" s="14"/>
    </row>
    <row r="68" spans="2:4">
      <c r="B68" s="14"/>
      <c r="C68" s="14"/>
      <c r="D68" s="14"/>
    </row>
    <row r="69" spans="2:4">
      <c r="B69" s="14"/>
      <c r="C69" s="14"/>
      <c r="D69" s="14"/>
    </row>
    <row r="70" spans="2:4">
      <c r="B70" s="14"/>
      <c r="C70" s="14"/>
      <c r="D70" s="14"/>
    </row>
    <row r="71" spans="2:4">
      <c r="B71" s="14"/>
      <c r="C71" s="14"/>
      <c r="D71" s="14"/>
    </row>
    <row r="72" spans="2:4">
      <c r="B72" s="14"/>
      <c r="C72" s="14"/>
      <c r="D72" s="14"/>
    </row>
    <row r="73" spans="2:4">
      <c r="B73" s="14"/>
      <c r="C73" s="14"/>
      <c r="D73" s="14"/>
    </row>
    <row r="74" spans="2:4">
      <c r="B74" s="14"/>
      <c r="C74" s="14"/>
      <c r="D74" s="14"/>
    </row>
    <row r="75" spans="2:4">
      <c r="B75" s="14"/>
      <c r="C75" s="14"/>
      <c r="D75" s="14"/>
    </row>
    <row r="76" spans="2:4">
      <c r="B76" s="14"/>
      <c r="C76" s="14"/>
      <c r="D76" s="14"/>
    </row>
    <row r="77" spans="2:4">
      <c r="B77" s="14"/>
      <c r="C77" s="14"/>
      <c r="D77" s="14"/>
    </row>
    <row r="78" spans="2:4">
      <c r="B78" s="14"/>
      <c r="C78" s="14"/>
      <c r="D78" s="14"/>
    </row>
    <row r="79" spans="2:4">
      <c r="B79" s="14"/>
      <c r="C79" s="14"/>
      <c r="D79" s="14"/>
    </row>
    <row r="80" spans="2:4">
      <c r="B80" s="14"/>
      <c r="C80" s="14"/>
      <c r="D80" s="14"/>
    </row>
    <row r="81" spans="2:4">
      <c r="B81" s="14"/>
      <c r="C81" s="14"/>
      <c r="D81" s="14"/>
    </row>
    <row r="82" spans="2:4">
      <c r="B82" s="14"/>
      <c r="C82" s="14"/>
      <c r="D82" s="14"/>
    </row>
    <row r="83" spans="2:4">
      <c r="B83" s="14"/>
      <c r="C83" s="14"/>
      <c r="D83" s="14"/>
    </row>
    <row r="84" spans="2:4">
      <c r="B84" s="14"/>
      <c r="C84" s="14"/>
      <c r="D84" s="14"/>
    </row>
    <row r="85" spans="2:4">
      <c r="B85" s="14"/>
      <c r="C85" s="14"/>
      <c r="D85" s="14"/>
    </row>
    <row r="86" spans="2:4">
      <c r="B86" s="14"/>
      <c r="C86" s="14"/>
      <c r="D86" s="14"/>
    </row>
    <row r="87" spans="2:4">
      <c r="B87" s="14"/>
      <c r="C87" s="14"/>
      <c r="D87" s="14"/>
    </row>
    <row r="88" spans="2:4">
      <c r="B88" s="14"/>
      <c r="C88" s="14"/>
      <c r="D88" s="14"/>
    </row>
    <row r="89" spans="2:4">
      <c r="B89" s="14"/>
      <c r="C89" s="14"/>
      <c r="D89" s="14"/>
    </row>
    <row r="90" spans="2:4">
      <c r="B90" s="14"/>
      <c r="C90" s="14"/>
      <c r="D90" s="14"/>
    </row>
    <row r="91" spans="2:4">
      <c r="B91" s="14"/>
      <c r="C91" s="14"/>
      <c r="D91" s="14"/>
    </row>
    <row r="92" spans="2:4">
      <c r="B92" s="14"/>
      <c r="C92" s="14"/>
      <c r="D92" s="14"/>
    </row>
    <row r="93" spans="2:4">
      <c r="B93" s="14"/>
      <c r="C93" s="14"/>
      <c r="D93" s="14"/>
    </row>
    <row r="94" spans="2:4">
      <c r="B94" s="14"/>
      <c r="C94" s="14"/>
      <c r="D94" s="14"/>
    </row>
    <row r="95" spans="2:4">
      <c r="B95" s="14"/>
      <c r="C95" s="14"/>
      <c r="D95" s="14"/>
    </row>
    <row r="96" spans="2:4">
      <c r="B96" s="14"/>
      <c r="C96" s="14"/>
      <c r="D96" s="14"/>
    </row>
    <row r="97" spans="2:4">
      <c r="B97" s="14"/>
      <c r="C97" s="14"/>
      <c r="D97" s="14"/>
    </row>
    <row r="98" spans="2:4">
      <c r="B98" s="14"/>
      <c r="C98" s="14"/>
      <c r="D98" s="14"/>
    </row>
    <row r="99" spans="2:4">
      <c r="B99" s="14"/>
      <c r="C99" s="14"/>
      <c r="D99" s="14"/>
    </row>
    <row r="100" spans="2:4">
      <c r="B100" s="14"/>
      <c r="C100" s="14"/>
      <c r="D100" s="14"/>
    </row>
    <row r="101" spans="2:4">
      <c r="B101" s="14"/>
      <c r="C101" s="14"/>
      <c r="D101" s="14"/>
    </row>
    <row r="102" spans="2:4">
      <c r="B102" s="14"/>
      <c r="C102" s="14"/>
      <c r="D102" s="14"/>
    </row>
    <row r="103" spans="2:4">
      <c r="B103" s="14"/>
      <c r="C103" s="14"/>
      <c r="D103" s="14"/>
    </row>
    <row r="104" spans="2:4">
      <c r="B104" s="14"/>
      <c r="C104" s="14"/>
      <c r="D104" s="14"/>
    </row>
    <row r="105" spans="2:4">
      <c r="B105" s="14"/>
      <c r="C105" s="14"/>
      <c r="D105" s="14"/>
    </row>
    <row r="106" spans="2:4">
      <c r="B106" s="14"/>
      <c r="C106" s="14"/>
      <c r="D106" s="14"/>
    </row>
    <row r="107" spans="2:4">
      <c r="B107" s="14"/>
      <c r="C107" s="14"/>
      <c r="D107" s="14"/>
    </row>
    <row r="108" spans="2:4">
      <c r="B108" s="14"/>
      <c r="C108" s="14"/>
      <c r="D108" s="14"/>
    </row>
    <row r="109" spans="2:4">
      <c r="B109" s="14"/>
      <c r="C109" s="14"/>
      <c r="D109" s="14"/>
    </row>
    <row r="110" spans="2:4">
      <c r="B110" s="14"/>
      <c r="C110" s="14"/>
      <c r="D110" s="14"/>
    </row>
    <row r="111" spans="2:4">
      <c r="B111" s="14"/>
      <c r="C111" s="14"/>
      <c r="D111" s="14"/>
    </row>
    <row r="112" spans="2:4">
      <c r="B112" s="14"/>
      <c r="C112" s="14"/>
      <c r="D112" s="14"/>
    </row>
    <row r="113" spans="2:4">
      <c r="B113" s="14"/>
      <c r="C113" s="14"/>
      <c r="D113" s="14"/>
    </row>
    <row r="114" spans="2:4">
      <c r="B114" s="14"/>
      <c r="C114" s="14"/>
      <c r="D114" s="14"/>
    </row>
    <row r="115" spans="2:4">
      <c r="B115" s="14"/>
      <c r="C115" s="14"/>
      <c r="D115" s="14"/>
    </row>
    <row r="116" spans="2:4">
      <c r="B116" s="14"/>
      <c r="C116" s="14"/>
      <c r="D116" s="14"/>
    </row>
    <row r="117" spans="2:4">
      <c r="B117" s="14"/>
      <c r="C117" s="14"/>
      <c r="D117" s="14"/>
    </row>
    <row r="118" spans="2:4">
      <c r="B118" s="14"/>
      <c r="C118" s="14"/>
      <c r="D118" s="14"/>
    </row>
    <row r="119" spans="2:4">
      <c r="B119" s="14"/>
      <c r="C119" s="14"/>
      <c r="D119" s="14"/>
    </row>
    <row r="120" spans="2:4">
      <c r="B120" s="14"/>
      <c r="C120" s="14"/>
      <c r="D120" s="14"/>
    </row>
    <row r="121" spans="2:4">
      <c r="B121" s="14"/>
      <c r="C121" s="14"/>
      <c r="D121" s="14"/>
    </row>
    <row r="122" spans="2:4">
      <c r="B122" s="14"/>
      <c r="C122" s="14"/>
      <c r="D122" s="14"/>
    </row>
    <row r="123" spans="2:4">
      <c r="B123" s="14"/>
      <c r="C123" s="14"/>
      <c r="D123" s="14"/>
    </row>
    <row r="124" spans="2:4">
      <c r="B124" s="14"/>
      <c r="C124" s="14"/>
      <c r="D124" s="14"/>
    </row>
    <row r="125" spans="2:4">
      <c r="B125" s="14"/>
      <c r="C125" s="14"/>
      <c r="D125" s="14"/>
    </row>
    <row r="126" spans="2:4">
      <c r="B126" s="14"/>
      <c r="C126" s="14"/>
      <c r="D126" s="14"/>
    </row>
    <row r="127" spans="2:4">
      <c r="B127" s="14"/>
      <c r="C127" s="14"/>
      <c r="D127" s="14"/>
    </row>
    <row r="128" spans="2:4">
      <c r="B128" s="14"/>
      <c r="C128" s="14"/>
      <c r="D128" s="14"/>
    </row>
    <row r="129" spans="2:4">
      <c r="B129" s="14"/>
      <c r="C129" s="14"/>
      <c r="D129" s="14"/>
    </row>
    <row r="130" spans="2:4">
      <c r="B130" s="14"/>
      <c r="C130" s="14"/>
      <c r="D130" s="14"/>
    </row>
    <row r="131" spans="2:4">
      <c r="B131" s="14"/>
      <c r="C131" s="14"/>
      <c r="D131" s="14"/>
    </row>
    <row r="132" spans="2:4">
      <c r="B132" s="14"/>
      <c r="C132" s="14"/>
      <c r="D132" s="14"/>
    </row>
    <row r="133" spans="2:4">
      <c r="B133" s="14"/>
      <c r="C133" s="14"/>
      <c r="D133" s="14"/>
    </row>
    <row r="134" spans="2:4">
      <c r="B134" s="14"/>
      <c r="C134" s="14"/>
      <c r="D134" s="14"/>
    </row>
    <row r="135" spans="2:4">
      <c r="B135" s="14"/>
      <c r="C135" s="14"/>
      <c r="D135" s="14"/>
    </row>
    <row r="136" spans="2:4">
      <c r="B136" s="14"/>
      <c r="C136" s="14"/>
      <c r="D136" s="14"/>
    </row>
    <row r="137" spans="2:4">
      <c r="B137" s="14"/>
      <c r="C137" s="14"/>
      <c r="D137" s="14"/>
    </row>
    <row r="138" spans="2:4">
      <c r="B138" s="14"/>
      <c r="C138" s="14"/>
      <c r="D138" s="14"/>
    </row>
    <row r="139" spans="2:4">
      <c r="B139" s="14"/>
      <c r="C139" s="14"/>
      <c r="D139" s="14"/>
    </row>
    <row r="140" spans="2:4">
      <c r="B140" s="14"/>
      <c r="C140" s="14"/>
      <c r="D140" s="14"/>
    </row>
    <row r="141" spans="2:4">
      <c r="B141" s="14"/>
      <c r="C141" s="14"/>
      <c r="D141" s="14"/>
    </row>
    <row r="142" spans="2:4">
      <c r="B142" s="14"/>
      <c r="C142" s="14"/>
      <c r="D142" s="14"/>
    </row>
    <row r="143" spans="2:4">
      <c r="B143" s="14"/>
      <c r="C143" s="14"/>
      <c r="D143" s="14"/>
    </row>
    <row r="144" spans="2:4">
      <c r="B144" s="14"/>
      <c r="C144" s="14"/>
      <c r="D144" s="14"/>
    </row>
    <row r="145" spans="2:4">
      <c r="B145" s="14"/>
      <c r="C145" s="14"/>
      <c r="D145" s="14"/>
    </row>
    <row r="146" spans="2:4">
      <c r="B146" s="14"/>
      <c r="C146" s="14"/>
      <c r="D146" s="14"/>
    </row>
    <row r="147" spans="2:4">
      <c r="B147" s="14"/>
      <c r="C147" s="14"/>
      <c r="D147" s="14"/>
    </row>
    <row r="148" spans="2:4">
      <c r="B148" s="14"/>
      <c r="C148" s="14"/>
      <c r="D148" s="14"/>
    </row>
    <row r="149" spans="2:4">
      <c r="B149" s="14"/>
      <c r="C149" s="14"/>
      <c r="D149" s="14"/>
    </row>
    <row r="150" spans="2:4">
      <c r="B150" s="14"/>
      <c r="C150" s="14"/>
      <c r="D150" s="14"/>
    </row>
    <row r="151" spans="2:4">
      <c r="B151" s="14"/>
      <c r="C151" s="14"/>
      <c r="D151" s="14"/>
    </row>
    <row r="152" spans="2:4">
      <c r="B152" s="14"/>
      <c r="C152" s="14"/>
      <c r="D152" s="14"/>
    </row>
    <row r="153" spans="2:4">
      <c r="B153" s="14"/>
      <c r="C153" s="14"/>
      <c r="D153" s="14"/>
    </row>
    <row r="154" spans="2:4">
      <c r="B154" s="14"/>
      <c r="C154" s="14"/>
      <c r="D154" s="14"/>
    </row>
    <row r="155" spans="2:4">
      <c r="B155" s="14"/>
      <c r="C155" s="14"/>
      <c r="D155" s="14"/>
    </row>
    <row r="156" spans="2:4">
      <c r="B156" s="14"/>
      <c r="C156" s="14"/>
      <c r="D156" s="14"/>
    </row>
    <row r="157" spans="2:4">
      <c r="B157" s="14"/>
      <c r="C157" s="14"/>
      <c r="D157" s="14"/>
    </row>
    <row r="158" spans="2:4">
      <c r="B158" s="14"/>
      <c r="C158" s="14"/>
      <c r="D158" s="14"/>
    </row>
    <row r="159" spans="2:4">
      <c r="B159" s="14"/>
      <c r="C159" s="14"/>
      <c r="D159" s="14"/>
    </row>
    <row r="160" spans="2:4">
      <c r="B160" s="14"/>
      <c r="C160" s="14"/>
      <c r="D160" s="14"/>
    </row>
    <row r="161" spans="2:4">
      <c r="B161" s="14"/>
      <c r="C161" s="14"/>
      <c r="D161" s="14"/>
    </row>
    <row r="162" spans="2:4">
      <c r="B162" s="14"/>
      <c r="C162" s="14"/>
      <c r="D162" s="14"/>
    </row>
    <row r="163" spans="2:4">
      <c r="B163" s="14"/>
      <c r="C163" s="14"/>
      <c r="D163" s="14"/>
    </row>
    <row r="164" spans="2:4">
      <c r="B164" s="14"/>
      <c r="C164" s="14"/>
      <c r="D164" s="14"/>
    </row>
    <row r="165" spans="2:4">
      <c r="B165" s="14"/>
      <c r="C165" s="14"/>
      <c r="D165" s="14"/>
    </row>
    <row r="166" spans="2:4">
      <c r="B166" s="14"/>
      <c r="C166" s="14"/>
      <c r="D166" s="14"/>
    </row>
    <row r="167" spans="2:4">
      <c r="B167" s="14"/>
      <c r="C167" s="14"/>
      <c r="D167" s="14"/>
    </row>
    <row r="168" spans="2:4">
      <c r="B168" s="14"/>
      <c r="C168" s="14"/>
      <c r="D168" s="14"/>
    </row>
    <row r="169" spans="2:4">
      <c r="B169" s="14"/>
      <c r="C169" s="14"/>
      <c r="D169" s="14"/>
    </row>
    <row r="170" spans="2:4">
      <c r="B170" s="14"/>
      <c r="C170" s="14"/>
      <c r="D170" s="14"/>
    </row>
    <row r="171" spans="2:4">
      <c r="B171" s="14"/>
      <c r="C171" s="14"/>
      <c r="D171" s="14"/>
    </row>
    <row r="172" spans="2:4">
      <c r="B172" s="14"/>
      <c r="C172" s="14"/>
      <c r="D172" s="14"/>
    </row>
    <row r="173" spans="2:4">
      <c r="B173" s="14"/>
      <c r="C173" s="14"/>
      <c r="D173" s="14"/>
    </row>
  </sheetData>
  <sortState ref="E6:G21">
    <sortCondition ref="E6:E21"/>
  </sortState>
  <mergeCells count="1">
    <mergeCell ref="I5:T5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2:AD32"/>
  <sheetViews>
    <sheetView topLeftCell="A7" zoomScale="70" zoomScaleNormal="70" workbookViewId="0">
      <selection activeCell="A5" sqref="A5:A25"/>
    </sheetView>
  </sheetViews>
  <sheetFormatPr defaultRowHeight="14.25"/>
  <cols>
    <col min="1" max="1" width="13.5" customWidth="1"/>
    <col min="2" max="2" width="9.375" customWidth="1"/>
    <col min="3" max="3" width="9.625" customWidth="1"/>
    <col min="4" max="4" width="10.875" customWidth="1"/>
    <col min="5" max="5" width="12.25" customWidth="1"/>
    <col min="6" max="6" width="16.875" customWidth="1"/>
    <col min="7" max="7" width="10.12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69.75" customHeight="1" thickBot="1"/>
    <row r="3" spans="1:27" ht="24" customHeight="1" thickBot="1">
      <c r="A3" s="75"/>
      <c r="B3" s="75"/>
      <c r="C3" s="75"/>
      <c r="D3" s="75"/>
      <c r="E3" s="75"/>
      <c r="F3" s="75"/>
      <c r="G3" s="76"/>
      <c r="H3" s="77"/>
      <c r="I3" s="77"/>
      <c r="J3" s="78"/>
      <c r="K3" s="78"/>
      <c r="L3" s="103" t="s">
        <v>20</v>
      </c>
      <c r="M3" s="74"/>
      <c r="N3" s="79"/>
      <c r="O3" s="77"/>
      <c r="P3" s="77"/>
      <c r="Q3" s="80"/>
      <c r="R3" s="12"/>
      <c r="S3" s="12"/>
      <c r="T3" s="12"/>
      <c r="U3" s="12"/>
      <c r="V3" s="12"/>
      <c r="W3" s="12"/>
      <c r="X3" s="12"/>
      <c r="Y3" s="12"/>
      <c r="Z3" s="12"/>
      <c r="AA3" s="12"/>
    </row>
    <row r="4" spans="1:27" ht="26.25" thickBot="1">
      <c r="A4" s="73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5">
        <v>0.1</v>
      </c>
      <c r="H4" s="72">
        <v>0.2</v>
      </c>
      <c r="I4" s="85">
        <v>0.25</v>
      </c>
      <c r="J4" s="84">
        <v>0.3</v>
      </c>
      <c r="K4" s="85">
        <v>0.4</v>
      </c>
      <c r="L4" s="84">
        <v>0.5</v>
      </c>
      <c r="M4" s="84">
        <v>0.6</v>
      </c>
      <c r="N4" s="84">
        <v>0.7</v>
      </c>
      <c r="O4" s="84">
        <v>0.8</v>
      </c>
      <c r="P4" s="84">
        <v>0.9</v>
      </c>
      <c r="Q4" s="72">
        <v>1</v>
      </c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141">
        <v>1</v>
      </c>
      <c r="B5" s="123">
        <v>12.5</v>
      </c>
      <c r="C5" s="123">
        <v>10.5</v>
      </c>
      <c r="D5" s="141"/>
      <c r="E5" s="175"/>
      <c r="F5" s="175"/>
      <c r="G5" s="123"/>
      <c r="H5" s="123">
        <v>1</v>
      </c>
      <c r="I5" s="123"/>
      <c r="J5" s="123"/>
      <c r="K5" s="123">
        <v>1</v>
      </c>
      <c r="L5" s="123"/>
      <c r="M5" s="123"/>
      <c r="N5" s="123"/>
      <c r="O5" s="123"/>
      <c r="P5" s="123"/>
      <c r="Q5" s="123"/>
      <c r="R5" s="14"/>
      <c r="S5" s="14"/>
      <c r="T5" s="14"/>
      <c r="U5" s="14"/>
      <c r="V5" s="14"/>
      <c r="W5" s="14"/>
      <c r="X5" s="6"/>
      <c r="Y5" s="6"/>
      <c r="Z5" s="6"/>
      <c r="AA5" s="6"/>
    </row>
    <row r="6" spans="1:27" ht="26.25" thickBot="1">
      <c r="A6" s="141">
        <v>1</v>
      </c>
      <c r="B6" s="123">
        <v>14.8</v>
      </c>
      <c r="C6" s="123">
        <v>12.7</v>
      </c>
      <c r="D6" s="141"/>
      <c r="E6" s="175"/>
      <c r="F6" s="175"/>
      <c r="G6" s="123"/>
      <c r="H6" s="123">
        <v>1</v>
      </c>
      <c r="I6" s="123"/>
      <c r="J6" s="123"/>
      <c r="K6" s="123"/>
      <c r="L6" s="123"/>
      <c r="M6" s="123"/>
      <c r="N6" s="123"/>
      <c r="O6" s="123"/>
      <c r="P6" s="123"/>
      <c r="Q6" s="123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26.25" thickBot="1">
      <c r="A7" s="141">
        <v>1</v>
      </c>
      <c r="B7" s="123">
        <v>15</v>
      </c>
      <c r="C7" s="123">
        <v>2</v>
      </c>
      <c r="D7" s="141"/>
      <c r="E7" s="175">
        <v>1</v>
      </c>
      <c r="F7" s="175"/>
      <c r="G7" s="123"/>
      <c r="H7" s="123"/>
      <c r="I7" s="123"/>
      <c r="J7" s="123"/>
      <c r="K7" s="123"/>
      <c r="L7" s="123">
        <v>1</v>
      </c>
      <c r="M7" s="123"/>
      <c r="N7" s="123"/>
      <c r="O7" s="123"/>
      <c r="P7" s="123"/>
      <c r="Q7" s="123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6.25" thickBot="1">
      <c r="A8" s="141">
        <v>1</v>
      </c>
      <c r="B8" s="123">
        <v>16</v>
      </c>
      <c r="C8" s="123">
        <v>5</v>
      </c>
      <c r="D8" s="141"/>
      <c r="E8" s="175"/>
      <c r="F8" s="175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6.25" thickBot="1">
      <c r="A9" s="141">
        <v>1</v>
      </c>
      <c r="B9" s="123">
        <v>16.8</v>
      </c>
      <c r="C9" s="123">
        <v>14.5</v>
      </c>
      <c r="D9" s="141"/>
      <c r="E9" s="175">
        <v>1</v>
      </c>
      <c r="F9" s="175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6.25" thickBot="1">
      <c r="A10" s="141">
        <v>1</v>
      </c>
      <c r="B10" s="123">
        <v>17</v>
      </c>
      <c r="C10" s="123">
        <v>2.5</v>
      </c>
      <c r="D10" s="141"/>
      <c r="E10" s="175">
        <v>1</v>
      </c>
      <c r="F10" s="175"/>
      <c r="G10" s="123"/>
      <c r="H10" s="123"/>
      <c r="I10" s="123"/>
      <c r="J10" s="123"/>
      <c r="K10" s="123"/>
      <c r="L10" s="123">
        <v>2</v>
      </c>
      <c r="M10" s="123"/>
      <c r="N10" s="123"/>
      <c r="O10" s="123"/>
      <c r="P10" s="123"/>
      <c r="Q10" s="123"/>
      <c r="R10" s="6"/>
      <c r="S10" s="6"/>
      <c r="T10" s="6"/>
    </row>
    <row r="11" spans="1:27" ht="26.25" thickBot="1">
      <c r="A11" s="141">
        <v>1</v>
      </c>
      <c r="B11" s="123">
        <v>17.5</v>
      </c>
      <c r="C11" s="123">
        <v>17</v>
      </c>
      <c r="D11" s="141"/>
      <c r="E11" s="175"/>
      <c r="F11" s="230"/>
      <c r="G11" s="222"/>
      <c r="H11" s="222"/>
      <c r="I11" s="123"/>
      <c r="J11" s="222"/>
      <c r="K11" s="222"/>
      <c r="L11" s="222">
        <v>1</v>
      </c>
      <c r="M11" s="222"/>
      <c r="N11" s="222"/>
      <c r="O11" s="222"/>
      <c r="P11" s="222"/>
      <c r="Q11" s="222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6.25" thickBot="1">
      <c r="A12" s="141">
        <v>1</v>
      </c>
      <c r="B12" s="123">
        <v>19.5</v>
      </c>
      <c r="C12" s="123">
        <v>10.5</v>
      </c>
      <c r="D12" s="141"/>
      <c r="E12" s="175">
        <v>1</v>
      </c>
      <c r="F12" s="175"/>
      <c r="G12" s="123"/>
      <c r="H12" s="123"/>
      <c r="I12" s="123"/>
      <c r="J12" s="123">
        <v>1</v>
      </c>
      <c r="K12" s="123"/>
      <c r="L12" s="123"/>
      <c r="M12" s="123"/>
      <c r="N12" s="123"/>
      <c r="O12" s="123"/>
      <c r="P12" s="123"/>
      <c r="Q12" s="123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6.25" thickBot="1">
      <c r="A13" s="141">
        <v>1</v>
      </c>
      <c r="B13" s="123">
        <v>20</v>
      </c>
      <c r="C13" s="123">
        <v>10</v>
      </c>
      <c r="D13" s="141"/>
      <c r="E13" s="175"/>
      <c r="F13" s="175"/>
      <c r="G13" s="123"/>
      <c r="H13" s="123"/>
      <c r="I13" s="123"/>
      <c r="J13" s="123"/>
      <c r="K13" s="123">
        <v>1</v>
      </c>
      <c r="L13" s="123"/>
      <c r="M13" s="123"/>
      <c r="N13" s="123"/>
      <c r="O13" s="123"/>
      <c r="P13" s="123"/>
      <c r="Q13" s="123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6.25" thickBot="1">
      <c r="A14" s="141">
        <v>1</v>
      </c>
      <c r="B14" s="227">
        <v>20</v>
      </c>
      <c r="C14" s="227">
        <v>4</v>
      </c>
      <c r="D14" s="294"/>
      <c r="E14" s="269"/>
      <c r="F14" s="223"/>
      <c r="G14" s="172"/>
      <c r="H14" s="226"/>
      <c r="I14" s="123">
        <v>1</v>
      </c>
      <c r="J14" s="226"/>
      <c r="K14" s="226">
        <v>1</v>
      </c>
      <c r="L14" s="226">
        <v>3</v>
      </c>
      <c r="M14" s="172"/>
      <c r="N14" s="172">
        <v>1</v>
      </c>
      <c r="O14" s="172"/>
      <c r="P14" s="172"/>
      <c r="Q14" s="172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6.25" thickBot="1">
      <c r="A15" s="141">
        <v>2</v>
      </c>
      <c r="B15" s="123">
        <v>21</v>
      </c>
      <c r="C15" s="123">
        <v>4</v>
      </c>
      <c r="D15" s="141"/>
      <c r="E15" s="175">
        <v>1</v>
      </c>
      <c r="F15" s="175"/>
      <c r="G15" s="123"/>
      <c r="H15" s="123">
        <v>1</v>
      </c>
      <c r="I15" s="123"/>
      <c r="J15" s="123"/>
      <c r="K15" s="123"/>
      <c r="L15" s="123"/>
      <c r="M15" s="123"/>
      <c r="N15" s="123"/>
      <c r="O15" s="123"/>
      <c r="P15" s="123"/>
      <c r="Q15" s="123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6.25" thickBot="1">
      <c r="A16" s="141">
        <v>1</v>
      </c>
      <c r="B16" s="123">
        <v>24</v>
      </c>
      <c r="C16" s="123">
        <v>11</v>
      </c>
      <c r="D16" s="141"/>
      <c r="E16" s="175"/>
      <c r="F16" s="175"/>
      <c r="G16" s="123"/>
      <c r="H16" s="123"/>
      <c r="I16" s="123">
        <v>1</v>
      </c>
      <c r="J16" s="123"/>
      <c r="K16" s="123"/>
      <c r="L16" s="123">
        <v>1</v>
      </c>
      <c r="M16" s="123"/>
      <c r="N16" s="123"/>
      <c r="O16" s="123"/>
      <c r="P16" s="123"/>
      <c r="Q16" s="123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6.25" thickBot="1">
      <c r="A17" s="141">
        <v>1</v>
      </c>
      <c r="B17" s="123">
        <v>25</v>
      </c>
      <c r="C17" s="123">
        <v>1.5</v>
      </c>
      <c r="D17" s="141"/>
      <c r="E17" s="175">
        <v>1</v>
      </c>
      <c r="F17" s="175"/>
      <c r="G17" s="123"/>
      <c r="H17" s="123">
        <v>1</v>
      </c>
      <c r="I17" s="123">
        <v>1</v>
      </c>
      <c r="J17" s="123"/>
      <c r="K17" s="123"/>
      <c r="L17" s="123"/>
      <c r="M17" s="123"/>
      <c r="N17" s="123"/>
      <c r="O17" s="123"/>
      <c r="P17" s="123"/>
      <c r="Q17" s="123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6.25" thickBot="1">
      <c r="A18" s="141">
        <v>1</v>
      </c>
      <c r="B18" s="123">
        <v>25</v>
      </c>
      <c r="C18" s="123">
        <v>2</v>
      </c>
      <c r="D18" s="141"/>
      <c r="E18" s="175">
        <v>1</v>
      </c>
      <c r="F18" s="175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AC18" s="6"/>
      <c r="AD18" s="6"/>
    </row>
    <row r="19" spans="1:30" ht="26.25" thickBot="1">
      <c r="A19" s="141">
        <v>1</v>
      </c>
      <c r="B19" s="123">
        <v>25</v>
      </c>
      <c r="C19" s="123">
        <v>3</v>
      </c>
      <c r="D19" s="298"/>
      <c r="E19" s="175">
        <v>1</v>
      </c>
      <c r="F19" s="175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AC19" s="6"/>
      <c r="AD19" s="6"/>
    </row>
    <row r="20" spans="1:30" ht="21" thickBot="1">
      <c r="A20" s="141">
        <v>1</v>
      </c>
      <c r="B20" s="123">
        <v>25.4</v>
      </c>
      <c r="C20" s="123">
        <v>7</v>
      </c>
      <c r="D20" s="141"/>
      <c r="E20" s="175"/>
      <c r="F20" s="175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</row>
    <row r="21" spans="1:30" ht="21" thickBot="1">
      <c r="A21" s="141">
        <v>1</v>
      </c>
      <c r="B21" s="123">
        <v>28</v>
      </c>
      <c r="C21" s="123">
        <v>2.5</v>
      </c>
      <c r="D21" s="141"/>
      <c r="E21" s="175"/>
      <c r="F21" s="175"/>
      <c r="G21" s="123"/>
      <c r="H21" s="123"/>
      <c r="I21" s="123">
        <v>1</v>
      </c>
      <c r="J21" s="123"/>
      <c r="K21" s="123"/>
      <c r="L21" s="123">
        <v>1</v>
      </c>
      <c r="M21" s="123"/>
      <c r="N21" s="123"/>
      <c r="O21" s="123"/>
      <c r="P21" s="123"/>
      <c r="Q21" s="123"/>
    </row>
    <row r="22" spans="1:30" ht="21" thickBot="1">
      <c r="A22" s="141">
        <v>1</v>
      </c>
      <c r="B22" s="123">
        <v>28</v>
      </c>
      <c r="C22" s="123">
        <v>6</v>
      </c>
      <c r="D22" s="141"/>
      <c r="E22" s="175"/>
      <c r="F22" s="175"/>
      <c r="G22" s="123"/>
      <c r="H22" s="123"/>
      <c r="I22" s="123">
        <v>1</v>
      </c>
      <c r="J22" s="123"/>
      <c r="K22" s="123"/>
      <c r="L22" s="123">
        <v>1</v>
      </c>
      <c r="M22" s="123"/>
      <c r="N22" s="123">
        <v>1</v>
      </c>
      <c r="O22" s="123"/>
      <c r="P22" s="123"/>
      <c r="Q22" s="123"/>
    </row>
    <row r="23" spans="1:30" ht="21" thickBot="1">
      <c r="A23" s="141">
        <v>2</v>
      </c>
      <c r="B23" s="229">
        <v>30</v>
      </c>
      <c r="C23" s="123">
        <v>2</v>
      </c>
      <c r="D23" s="141"/>
      <c r="E23" s="175">
        <v>1</v>
      </c>
      <c r="F23" s="175"/>
      <c r="G23" s="123"/>
      <c r="H23" s="123">
        <v>1</v>
      </c>
      <c r="I23" s="123"/>
      <c r="J23" s="123"/>
      <c r="K23" s="123"/>
      <c r="L23" s="123"/>
      <c r="M23" s="123">
        <v>1</v>
      </c>
      <c r="N23" s="123">
        <v>1</v>
      </c>
      <c r="O23" s="123"/>
      <c r="P23" s="123"/>
      <c r="Q23" s="123"/>
    </row>
    <row r="24" spans="1:30" ht="21" thickBot="1">
      <c r="A24" s="141">
        <v>1</v>
      </c>
      <c r="B24" s="123">
        <v>30</v>
      </c>
      <c r="C24" s="123">
        <v>5</v>
      </c>
      <c r="D24" s="141"/>
      <c r="E24" s="175"/>
      <c r="F24" s="175"/>
      <c r="G24" s="123"/>
      <c r="H24" s="123"/>
      <c r="I24" s="123"/>
      <c r="J24" s="123"/>
      <c r="K24" s="123"/>
      <c r="L24" s="123">
        <v>1</v>
      </c>
      <c r="M24" s="123"/>
      <c r="N24" s="123"/>
      <c r="O24" s="123"/>
      <c r="P24" s="123">
        <v>1</v>
      </c>
      <c r="Q24" s="123"/>
    </row>
    <row r="25" spans="1:30" ht="21" thickBot="1">
      <c r="A25" s="141">
        <v>1</v>
      </c>
      <c r="B25" s="123">
        <v>30</v>
      </c>
      <c r="C25" s="123">
        <v>8</v>
      </c>
      <c r="D25" s="141"/>
      <c r="E25" s="175">
        <v>1</v>
      </c>
      <c r="F25" s="175"/>
      <c r="G25" s="123"/>
      <c r="H25" s="123"/>
      <c r="I25" s="123">
        <v>1</v>
      </c>
      <c r="J25" s="123"/>
      <c r="K25" s="123"/>
      <c r="L25" s="123">
        <v>1</v>
      </c>
      <c r="M25" s="123"/>
      <c r="N25" s="123"/>
      <c r="O25" s="123"/>
      <c r="P25" s="123"/>
      <c r="Q25" s="123"/>
    </row>
    <row r="28" spans="1:30" ht="18" customHeight="1"/>
    <row r="29" spans="1:30"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</sheetData>
  <sortState ref="A5:P26">
    <sortCondition ref="B5:B26"/>
  </sortState>
  <pageMargins left="0.7" right="0.7" top="0.75" bottom="0.75" header="0.3" footer="0.3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2:AD33"/>
  <sheetViews>
    <sheetView zoomScale="80" zoomScaleNormal="80" workbookViewId="0">
      <selection activeCell="A5" sqref="A5:A12"/>
    </sheetView>
  </sheetViews>
  <sheetFormatPr defaultRowHeight="14.25"/>
  <cols>
    <col min="1" max="1" width="15.125" customWidth="1"/>
    <col min="2" max="2" width="9.375" customWidth="1"/>
    <col min="3" max="3" width="9.625" customWidth="1"/>
    <col min="4" max="4" width="10.875" customWidth="1"/>
    <col min="5" max="5" width="12.125" customWidth="1"/>
    <col min="6" max="6" width="16.2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75"/>
      <c r="B3" s="75"/>
      <c r="C3" s="75"/>
      <c r="D3" s="75"/>
      <c r="E3" s="75"/>
      <c r="F3" s="75"/>
      <c r="G3" s="76"/>
      <c r="H3" s="77"/>
      <c r="I3" s="77"/>
      <c r="J3" s="78"/>
      <c r="K3" s="78"/>
      <c r="L3" s="40" t="s">
        <v>20</v>
      </c>
      <c r="M3" s="77"/>
      <c r="N3" s="79"/>
      <c r="O3" s="77"/>
      <c r="P3" s="77"/>
      <c r="Q3" s="80"/>
      <c r="R3" s="12"/>
      <c r="S3" s="12"/>
      <c r="T3" s="12"/>
      <c r="U3" s="12"/>
      <c r="V3" s="12"/>
      <c r="W3" s="12"/>
      <c r="X3" s="12"/>
      <c r="Y3" s="12"/>
    </row>
    <row r="4" spans="1:27" ht="26.25" thickBot="1">
      <c r="A4" s="81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0.2</v>
      </c>
      <c r="I4" s="85">
        <v>0.25</v>
      </c>
      <c r="J4" s="84">
        <v>0.3</v>
      </c>
      <c r="K4" s="84">
        <v>0.4</v>
      </c>
      <c r="L4" s="84">
        <v>0.5</v>
      </c>
      <c r="M4" s="84">
        <v>0.6</v>
      </c>
      <c r="N4" s="84">
        <v>0.7</v>
      </c>
      <c r="O4" s="84">
        <v>0.8</v>
      </c>
      <c r="P4" s="84">
        <v>0.9</v>
      </c>
      <c r="Q4" s="72">
        <v>1</v>
      </c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284">
        <v>1</v>
      </c>
      <c r="B5" s="22">
        <v>16</v>
      </c>
      <c r="C5" s="23">
        <v>8</v>
      </c>
      <c r="D5" s="23"/>
      <c r="E5" s="23">
        <v>1</v>
      </c>
      <c r="F5" s="24"/>
      <c r="G5" s="24"/>
      <c r="H5" s="112"/>
      <c r="I5" s="21"/>
      <c r="J5" s="112"/>
      <c r="K5" s="112"/>
      <c r="L5" s="112"/>
      <c r="M5" s="24"/>
      <c r="N5" s="24"/>
      <c r="O5" s="24"/>
      <c r="P5" s="24"/>
      <c r="Q5" s="26"/>
      <c r="R5" s="14"/>
      <c r="S5" s="14"/>
      <c r="T5" s="14"/>
      <c r="U5" s="14"/>
      <c r="V5" s="14"/>
      <c r="W5" s="14"/>
      <c r="X5" s="6"/>
      <c r="Y5" s="6"/>
      <c r="Z5" s="6"/>
      <c r="AA5" s="6"/>
    </row>
    <row r="6" spans="1:27" ht="26.25" thickBot="1">
      <c r="A6" s="284">
        <v>1</v>
      </c>
      <c r="B6" s="22">
        <v>20</v>
      </c>
      <c r="C6" s="23">
        <v>8</v>
      </c>
      <c r="D6" s="23"/>
      <c r="E6" s="23">
        <v>1</v>
      </c>
      <c r="F6" s="24"/>
      <c r="G6" s="24"/>
      <c r="H6" s="112"/>
      <c r="I6" s="21"/>
      <c r="J6" s="112"/>
      <c r="K6" s="112">
        <v>1</v>
      </c>
      <c r="L6" s="112">
        <v>2</v>
      </c>
      <c r="M6" s="24"/>
      <c r="N6" s="24"/>
      <c r="O6" s="24"/>
      <c r="P6" s="24"/>
      <c r="Q6" s="2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26.25" thickBot="1">
      <c r="A7" s="284">
        <v>1</v>
      </c>
      <c r="B7" s="22">
        <v>20.5</v>
      </c>
      <c r="C7" s="23">
        <v>3</v>
      </c>
      <c r="D7" s="23"/>
      <c r="E7" s="23"/>
      <c r="F7" s="24"/>
      <c r="G7" s="24"/>
      <c r="H7" s="112">
        <v>1</v>
      </c>
      <c r="I7" s="21"/>
      <c r="J7" s="112"/>
      <c r="K7" s="112"/>
      <c r="L7" s="112">
        <v>1</v>
      </c>
      <c r="M7" s="24"/>
      <c r="N7" s="24"/>
      <c r="O7" s="24"/>
      <c r="P7" s="24"/>
      <c r="Q7" s="2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6.25" thickBot="1">
      <c r="A8" s="286">
        <v>2</v>
      </c>
      <c r="B8" s="22">
        <v>22</v>
      </c>
      <c r="C8" s="23">
        <v>5</v>
      </c>
      <c r="D8" s="23"/>
      <c r="E8" s="23"/>
      <c r="F8" s="24"/>
      <c r="G8" s="24"/>
      <c r="H8" s="24"/>
      <c r="I8" s="21"/>
      <c r="J8" s="24"/>
      <c r="K8" s="24"/>
      <c r="L8" s="24"/>
      <c r="M8" s="24"/>
      <c r="N8" s="24"/>
      <c r="O8" s="23"/>
      <c r="P8" s="23"/>
      <c r="Q8" s="27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6.25" thickBot="1">
      <c r="A9" s="284">
        <v>1</v>
      </c>
      <c r="B9" s="22">
        <v>25</v>
      </c>
      <c r="C9" s="23">
        <v>4</v>
      </c>
      <c r="D9" s="23"/>
      <c r="E9" s="23"/>
      <c r="F9" s="24"/>
      <c r="G9" s="24"/>
      <c r="H9" s="24"/>
      <c r="I9" s="21">
        <v>1</v>
      </c>
      <c r="J9" s="24"/>
      <c r="K9" s="24">
        <v>2</v>
      </c>
      <c r="L9" s="24">
        <v>1</v>
      </c>
      <c r="M9" s="24"/>
      <c r="N9" s="24"/>
      <c r="O9" s="24"/>
      <c r="P9" s="24"/>
      <c r="Q9" s="2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6.25" thickBot="1">
      <c r="A10" s="284">
        <v>1</v>
      </c>
      <c r="B10" s="22">
        <v>28</v>
      </c>
      <c r="C10" s="23">
        <v>20</v>
      </c>
      <c r="D10" s="23"/>
      <c r="E10" s="23"/>
      <c r="F10" s="24"/>
      <c r="G10" s="24"/>
      <c r="H10" s="24"/>
      <c r="I10" s="21"/>
      <c r="J10" s="24"/>
      <c r="K10" s="24"/>
      <c r="L10" s="24"/>
      <c r="M10" s="24"/>
      <c r="N10" s="24"/>
      <c r="O10" s="24"/>
      <c r="P10" s="24"/>
      <c r="Q10" s="26">
        <v>1</v>
      </c>
      <c r="R10" s="6"/>
      <c r="S10" s="6"/>
      <c r="T10" s="6"/>
    </row>
    <row r="11" spans="1:27" ht="18.75" thickBot="1">
      <c r="A11" s="284">
        <v>1</v>
      </c>
      <c r="B11" s="22">
        <v>30</v>
      </c>
      <c r="C11" s="23">
        <v>4</v>
      </c>
      <c r="D11" s="23"/>
      <c r="E11" s="23"/>
      <c r="F11" s="24"/>
      <c r="G11" s="24"/>
      <c r="H11" s="24"/>
      <c r="I11" s="21"/>
      <c r="J11" s="24"/>
      <c r="K11" s="24"/>
      <c r="L11" s="24"/>
      <c r="M11" s="24"/>
      <c r="N11" s="24"/>
      <c r="O11" s="23"/>
      <c r="P11" s="23"/>
      <c r="Q11" s="27">
        <v>1</v>
      </c>
    </row>
    <row r="12" spans="1:27" ht="18.75" thickBot="1">
      <c r="A12" s="299">
        <v>1</v>
      </c>
      <c r="B12" s="23">
        <v>30</v>
      </c>
      <c r="C12" s="23">
        <v>6</v>
      </c>
      <c r="D12" s="23"/>
      <c r="E12" s="23">
        <v>1</v>
      </c>
      <c r="F12" s="24"/>
      <c r="G12" s="24"/>
      <c r="H12" s="112"/>
      <c r="I12" s="21"/>
      <c r="J12" s="112"/>
      <c r="K12" s="112">
        <v>1</v>
      </c>
      <c r="L12" s="112">
        <v>1</v>
      </c>
      <c r="M12" s="24"/>
      <c r="N12" s="24"/>
      <c r="O12" s="24"/>
      <c r="P12" s="24"/>
      <c r="Q12" s="26"/>
    </row>
    <row r="13" spans="1:27" ht="25.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1:27" ht="25.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</row>
    <row r="15" spans="1:27" ht="25.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</row>
    <row r="16" spans="1:27" ht="25.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</row>
    <row r="17" spans="1:30" ht="25.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sortState ref="A5:P12">
    <sortCondition ref="B5:B12"/>
  </sortState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2:AD33"/>
  <sheetViews>
    <sheetView zoomScale="80" zoomScaleNormal="80" workbookViewId="0">
      <selection activeCell="A5" sqref="A5:A9"/>
    </sheetView>
  </sheetViews>
  <sheetFormatPr defaultRowHeight="14.25"/>
  <cols>
    <col min="1" max="1" width="14.25" customWidth="1"/>
    <col min="2" max="2" width="9.375" customWidth="1"/>
    <col min="3" max="3" width="9.625" customWidth="1"/>
    <col min="4" max="4" width="10.875" customWidth="1"/>
    <col min="5" max="5" width="12.5" customWidth="1"/>
    <col min="6" max="6" width="17.7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75"/>
      <c r="B3" s="75"/>
      <c r="C3" s="75"/>
      <c r="D3" s="75"/>
      <c r="E3" s="75"/>
      <c r="F3" s="75"/>
      <c r="G3" s="76"/>
      <c r="H3" s="77"/>
      <c r="I3" s="77"/>
      <c r="J3" s="78"/>
      <c r="K3" s="78"/>
      <c r="L3" s="40" t="s">
        <v>20</v>
      </c>
      <c r="M3" s="77"/>
      <c r="N3" s="79"/>
      <c r="O3" s="77"/>
      <c r="P3" s="77"/>
      <c r="Q3" s="80"/>
      <c r="R3" s="12"/>
      <c r="S3" s="12"/>
      <c r="T3" s="12"/>
      <c r="U3" s="12"/>
      <c r="V3" s="12"/>
      <c r="W3" s="12"/>
      <c r="X3" s="12"/>
      <c r="Y3" s="12"/>
      <c r="Z3" s="12"/>
      <c r="AA3" s="12"/>
    </row>
    <row r="4" spans="1:27" ht="26.25" thickBot="1">
      <c r="A4" s="81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0.2</v>
      </c>
      <c r="I4" s="85">
        <v>0.25</v>
      </c>
      <c r="J4" s="84">
        <v>0.3</v>
      </c>
      <c r="K4" s="84">
        <v>0.4</v>
      </c>
      <c r="L4" s="84">
        <v>0.5</v>
      </c>
      <c r="M4" s="84">
        <v>0.6</v>
      </c>
      <c r="N4" s="84">
        <v>0.7</v>
      </c>
      <c r="O4" s="84">
        <v>0.8</v>
      </c>
      <c r="P4" s="84">
        <v>0.9</v>
      </c>
      <c r="Q4" s="72">
        <v>1</v>
      </c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141">
        <v>2</v>
      </c>
      <c r="B5" s="180">
        <v>11</v>
      </c>
      <c r="C5" s="181">
        <v>11</v>
      </c>
      <c r="D5" s="181"/>
      <c r="E5" s="181">
        <v>1</v>
      </c>
      <c r="F5" s="124"/>
      <c r="G5" s="124">
        <v>1</v>
      </c>
      <c r="H5" s="124"/>
      <c r="I5" s="123"/>
      <c r="J5" s="124"/>
      <c r="K5" s="124"/>
      <c r="L5" s="124"/>
      <c r="M5" s="124"/>
      <c r="N5" s="124"/>
      <c r="O5" s="181"/>
      <c r="P5" s="181"/>
      <c r="Q5" s="146"/>
      <c r="R5" s="14"/>
      <c r="S5" s="14"/>
      <c r="T5" s="14"/>
      <c r="U5" s="14"/>
      <c r="V5" s="14"/>
      <c r="W5" s="14"/>
      <c r="X5" s="6"/>
      <c r="Y5" s="6"/>
      <c r="Z5" s="6"/>
      <c r="AA5" s="6"/>
    </row>
    <row r="6" spans="1:27" ht="26.25" customHeight="1" thickBot="1">
      <c r="A6" s="141">
        <v>1</v>
      </c>
      <c r="B6" s="180">
        <v>11.5</v>
      </c>
      <c r="C6" s="181">
        <v>11.5</v>
      </c>
      <c r="D6" s="300"/>
      <c r="E6" s="181"/>
      <c r="F6" s="124"/>
      <c r="G6" s="124"/>
      <c r="H6" s="124"/>
      <c r="I6" s="123"/>
      <c r="J6" s="124"/>
      <c r="K6" s="124"/>
      <c r="L6" s="124"/>
      <c r="M6" s="124"/>
      <c r="N6" s="124"/>
      <c r="O6" s="181"/>
      <c r="P6" s="181"/>
      <c r="Q6" s="146"/>
    </row>
    <row r="7" spans="1:27" ht="21" thickBot="1">
      <c r="A7" s="141">
        <v>1</v>
      </c>
      <c r="B7" s="180">
        <v>13</v>
      </c>
      <c r="C7" s="181">
        <v>13</v>
      </c>
      <c r="D7" s="300"/>
      <c r="E7" s="181"/>
      <c r="F7" s="124"/>
      <c r="G7" s="124"/>
      <c r="H7" s="124"/>
      <c r="I7" s="123">
        <v>1</v>
      </c>
      <c r="J7" s="124"/>
      <c r="K7" s="124">
        <v>1</v>
      </c>
      <c r="L7" s="124"/>
      <c r="M7" s="124"/>
      <c r="N7" s="124"/>
      <c r="O7" s="124"/>
      <c r="P7" s="124"/>
      <c r="Q7" s="147"/>
    </row>
    <row r="8" spans="1:27" ht="21" thickBot="1">
      <c r="A8" s="141">
        <v>2</v>
      </c>
      <c r="B8" s="180">
        <v>15</v>
      </c>
      <c r="C8" s="181">
        <v>15</v>
      </c>
      <c r="D8" s="300"/>
      <c r="E8" s="181"/>
      <c r="F8" s="124"/>
      <c r="G8" s="124"/>
      <c r="H8" s="124"/>
      <c r="I8" s="123"/>
      <c r="J8" s="124"/>
      <c r="K8" s="124"/>
      <c r="L8" s="124"/>
      <c r="M8" s="124"/>
      <c r="N8" s="124"/>
      <c r="O8" s="181"/>
      <c r="P8" s="181"/>
      <c r="Q8" s="146"/>
    </row>
    <row r="9" spans="1:27" ht="26.25" thickBot="1">
      <c r="A9" s="141">
        <v>1</v>
      </c>
      <c r="B9" s="180">
        <v>18</v>
      </c>
      <c r="C9" s="181">
        <v>18</v>
      </c>
      <c r="D9" s="300"/>
      <c r="E9" s="181"/>
      <c r="F9" s="124"/>
      <c r="G9" s="124"/>
      <c r="H9" s="124"/>
      <c r="I9" s="123"/>
      <c r="J9" s="124"/>
      <c r="K9" s="124"/>
      <c r="L9" s="124"/>
      <c r="M9" s="124"/>
      <c r="N9" s="124"/>
      <c r="O9" s="124"/>
      <c r="P9" s="124"/>
      <c r="Q9" s="147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sortState ref="A5:P9">
    <sortCondition ref="B5:B9"/>
  </sortState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2:AD33"/>
  <sheetViews>
    <sheetView workbookViewId="0">
      <selection activeCell="C12" sqref="C12"/>
    </sheetView>
  </sheetViews>
  <sheetFormatPr defaultRowHeight="14.25"/>
  <cols>
    <col min="1" max="1" width="12.375" customWidth="1"/>
    <col min="2" max="2" width="9.375" customWidth="1"/>
    <col min="3" max="3" width="9.625" customWidth="1"/>
    <col min="4" max="4" width="10.875" customWidth="1"/>
    <col min="5" max="5" width="12.375" customWidth="1"/>
    <col min="6" max="6" width="2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35.25" customHeight="1" thickBot="1">
      <c r="B3" s="75"/>
      <c r="C3" s="75"/>
      <c r="D3" s="75"/>
      <c r="E3" s="75"/>
      <c r="F3" s="75"/>
      <c r="G3" s="76"/>
      <c r="H3" s="77"/>
      <c r="I3" s="77"/>
      <c r="J3" s="77"/>
      <c r="K3" s="78"/>
      <c r="L3" s="40" t="s">
        <v>20</v>
      </c>
      <c r="M3" s="40"/>
      <c r="N3" s="77"/>
      <c r="O3" s="79"/>
      <c r="P3" s="77"/>
      <c r="Q3" s="80"/>
      <c r="R3" s="14"/>
      <c r="S3" s="14"/>
      <c r="T3" s="12"/>
      <c r="U3" s="12"/>
      <c r="V3" s="12"/>
      <c r="W3" s="12"/>
      <c r="X3" s="12"/>
      <c r="Y3" s="12"/>
      <c r="Z3" s="12"/>
      <c r="AA3" s="12"/>
    </row>
    <row r="4" spans="1:27" ht="32.25" customHeight="1" thickBot="1">
      <c r="A4" s="85" t="s">
        <v>14</v>
      </c>
      <c r="B4" s="85" t="s">
        <v>16</v>
      </c>
      <c r="C4" s="82" t="s">
        <v>17</v>
      </c>
      <c r="D4" s="83" t="s">
        <v>18</v>
      </c>
      <c r="E4" s="83" t="s">
        <v>126</v>
      </c>
      <c r="F4" s="83" t="s">
        <v>15</v>
      </c>
      <c r="G4" s="84">
        <v>0.1</v>
      </c>
      <c r="H4" s="84">
        <v>0.2</v>
      </c>
      <c r="I4" s="84">
        <v>0.25</v>
      </c>
      <c r="J4" s="85">
        <v>0.3</v>
      </c>
      <c r="K4" s="84">
        <v>0.4</v>
      </c>
      <c r="L4" s="84">
        <v>0.5</v>
      </c>
      <c r="M4" s="84">
        <v>0.6</v>
      </c>
      <c r="N4" s="84">
        <v>0.7</v>
      </c>
      <c r="O4" s="84">
        <v>0.8</v>
      </c>
      <c r="P4" s="84">
        <v>0.9</v>
      </c>
      <c r="Q4" s="72">
        <v>1</v>
      </c>
      <c r="R4" s="113"/>
      <c r="S4" s="113"/>
      <c r="T4" s="6"/>
      <c r="U4" s="6"/>
      <c r="V4" s="6"/>
      <c r="W4" s="6"/>
      <c r="X4" s="6"/>
      <c r="Y4" s="6"/>
      <c r="Z4" s="6"/>
      <c r="AA4" s="6"/>
    </row>
    <row r="5" spans="1:27" ht="31.5" customHeight="1" thickBot="1">
      <c r="A5" s="21">
        <v>1</v>
      </c>
      <c r="B5" s="106">
        <v>16.5</v>
      </c>
      <c r="C5" s="107">
        <v>14</v>
      </c>
      <c r="D5" s="107">
        <v>10</v>
      </c>
      <c r="E5" s="107"/>
      <c r="F5" s="108"/>
      <c r="G5" s="108"/>
      <c r="H5" s="21"/>
      <c r="I5" s="108"/>
      <c r="J5" s="21"/>
      <c r="K5" s="108">
        <v>1</v>
      </c>
      <c r="L5" s="108"/>
      <c r="M5" s="21"/>
      <c r="N5" s="108"/>
      <c r="O5" s="108"/>
      <c r="P5" s="108"/>
      <c r="Q5" s="106"/>
      <c r="R5" s="18"/>
      <c r="S5" s="18"/>
      <c r="T5" s="14"/>
      <c r="U5" s="14"/>
      <c r="V5" s="14"/>
      <c r="W5" s="14"/>
      <c r="X5" s="6"/>
      <c r="Y5" s="6"/>
      <c r="Z5" s="6"/>
      <c r="AA5" s="6"/>
    </row>
    <row r="6" spans="1:27" ht="32.25" customHeight="1" thickBot="1">
      <c r="A6" s="21">
        <v>1</v>
      </c>
      <c r="B6" s="100">
        <v>20</v>
      </c>
      <c r="C6" s="100">
        <v>17.5</v>
      </c>
      <c r="D6" s="100">
        <v>11.5</v>
      </c>
      <c r="E6" s="100"/>
      <c r="F6" s="101"/>
      <c r="G6" s="111"/>
      <c r="H6" s="101"/>
      <c r="I6" s="21">
        <v>1</v>
      </c>
      <c r="J6" s="101"/>
      <c r="K6" s="101"/>
      <c r="L6" s="111">
        <v>1</v>
      </c>
      <c r="M6" s="101"/>
      <c r="N6" s="101"/>
      <c r="O6" s="101"/>
      <c r="P6" s="101"/>
      <c r="Q6" s="101"/>
      <c r="R6" s="17"/>
      <c r="S6" s="17"/>
      <c r="T6" s="6"/>
      <c r="U6" s="6"/>
      <c r="V6" s="6"/>
      <c r="W6" s="6"/>
      <c r="X6" s="6"/>
      <c r="Y6" s="6"/>
      <c r="Z6" s="6"/>
      <c r="AA6" s="6"/>
    </row>
    <row r="7" spans="1:27" ht="28.5" customHeight="1" thickBot="1">
      <c r="A7" s="21">
        <v>1</v>
      </c>
      <c r="B7" s="100">
        <v>21</v>
      </c>
      <c r="C7" s="100">
        <v>17</v>
      </c>
      <c r="D7" s="100">
        <v>11.5</v>
      </c>
      <c r="E7" s="100">
        <v>1</v>
      </c>
      <c r="F7" s="101"/>
      <c r="G7" s="101"/>
      <c r="H7" s="21"/>
      <c r="I7" s="101">
        <v>1</v>
      </c>
      <c r="J7" s="21"/>
      <c r="K7" s="101"/>
      <c r="L7" s="101"/>
      <c r="M7" s="21"/>
      <c r="N7" s="101"/>
      <c r="O7" s="101"/>
      <c r="P7" s="101"/>
      <c r="Q7" s="101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5.5">
      <c r="A8" s="15"/>
      <c r="B8" s="16"/>
      <c r="C8" s="16"/>
      <c r="D8" s="17"/>
      <c r="E8" s="17"/>
      <c r="F8" s="18"/>
      <c r="G8" s="18"/>
      <c r="H8" s="19"/>
      <c r="I8" s="20"/>
      <c r="J8" s="19"/>
      <c r="K8" s="19"/>
      <c r="L8" s="19"/>
      <c r="M8" s="18"/>
      <c r="N8" s="18"/>
      <c r="O8" s="18"/>
      <c r="P8" s="18"/>
      <c r="Q8" s="18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5.5">
      <c r="A9" s="15"/>
      <c r="B9" s="16"/>
      <c r="C9" s="16"/>
      <c r="D9" s="17"/>
      <c r="E9" s="17"/>
      <c r="F9" s="18"/>
      <c r="G9" s="18"/>
      <c r="H9" s="19"/>
      <c r="I9" s="20"/>
      <c r="J9" s="19"/>
      <c r="K9" s="19"/>
      <c r="L9" s="19"/>
      <c r="M9" s="18"/>
      <c r="N9" s="18"/>
      <c r="O9" s="18"/>
      <c r="P9" s="18"/>
      <c r="Q9" s="18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sortState ref="A5:P7">
    <sortCondition ref="B5:B7"/>
  </sortState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2:AA29"/>
  <sheetViews>
    <sheetView workbookViewId="0">
      <selection activeCell="A5" sqref="A5:A8"/>
    </sheetView>
  </sheetViews>
  <sheetFormatPr defaultRowHeight="14.25"/>
  <cols>
    <col min="1" max="1" width="12" customWidth="1"/>
    <col min="2" max="2" width="9.375" customWidth="1"/>
    <col min="3" max="3" width="9.625" customWidth="1"/>
    <col min="4" max="4" width="10.875" customWidth="1"/>
    <col min="5" max="5" width="12.25" customWidth="1"/>
    <col min="6" max="6" width="15.12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92"/>
      <c r="B3" s="92"/>
      <c r="C3" s="92"/>
      <c r="D3" s="92"/>
      <c r="E3" s="92"/>
      <c r="F3" s="92"/>
      <c r="G3" s="93"/>
      <c r="H3" s="78"/>
      <c r="I3" s="78"/>
      <c r="J3" s="78"/>
      <c r="K3" s="78"/>
      <c r="L3" s="114"/>
      <c r="M3" s="114" t="s">
        <v>20</v>
      </c>
      <c r="N3" s="94"/>
      <c r="O3" s="78"/>
      <c r="P3" s="78"/>
      <c r="Q3" s="78"/>
      <c r="R3" s="78"/>
      <c r="S3" s="95" t="s">
        <v>34</v>
      </c>
      <c r="T3" s="12"/>
      <c r="U3" s="12"/>
      <c r="V3" s="12"/>
      <c r="W3" s="12"/>
      <c r="X3" s="12"/>
      <c r="Y3" s="12"/>
      <c r="Z3" s="12"/>
      <c r="AA3" s="12"/>
    </row>
    <row r="4" spans="1:27" ht="26.25" thickBot="1">
      <c r="A4" s="85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0.15</v>
      </c>
      <c r="I4" s="85">
        <v>0.2</v>
      </c>
      <c r="J4" s="84">
        <v>0.25</v>
      </c>
      <c r="K4" s="84">
        <v>0.3</v>
      </c>
      <c r="L4" s="84">
        <v>0.35</v>
      </c>
      <c r="M4" s="84">
        <v>0.4</v>
      </c>
      <c r="N4" s="84">
        <v>0.5</v>
      </c>
      <c r="O4" s="84">
        <v>0.6</v>
      </c>
      <c r="P4" s="84">
        <v>0.7</v>
      </c>
      <c r="Q4" s="72">
        <v>0.8</v>
      </c>
      <c r="R4" s="85">
        <v>0.9</v>
      </c>
      <c r="S4" s="82">
        <v>1</v>
      </c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284">
        <v>1</v>
      </c>
      <c r="B5" s="100">
        <v>13</v>
      </c>
      <c r="C5" s="100">
        <v>11.5</v>
      </c>
      <c r="D5" s="100"/>
      <c r="E5" s="100"/>
      <c r="F5" s="101"/>
      <c r="G5" s="111"/>
      <c r="H5" s="21"/>
      <c r="I5" s="101"/>
      <c r="J5" s="21">
        <v>1</v>
      </c>
      <c r="K5" s="101"/>
      <c r="L5" s="21"/>
      <c r="M5" s="101"/>
      <c r="N5" s="101"/>
      <c r="O5" s="101"/>
      <c r="P5" s="101"/>
      <c r="Q5" s="101"/>
      <c r="R5" s="101"/>
      <c r="S5" s="101"/>
      <c r="T5" s="14"/>
      <c r="U5" s="14"/>
      <c r="V5" s="14"/>
      <c r="W5" s="14"/>
      <c r="X5" s="6"/>
      <c r="Y5" s="6"/>
      <c r="Z5" s="6"/>
      <c r="AA5" s="6"/>
    </row>
    <row r="6" spans="1:27" ht="26.25" thickBot="1">
      <c r="A6" s="284">
        <v>1</v>
      </c>
      <c r="B6" s="100">
        <v>14</v>
      </c>
      <c r="C6" s="100">
        <v>12</v>
      </c>
      <c r="D6" s="100"/>
      <c r="E6" s="100"/>
      <c r="F6" s="101"/>
      <c r="G6" s="111"/>
      <c r="H6" s="21"/>
      <c r="I6" s="101"/>
      <c r="J6" s="21"/>
      <c r="K6" s="101">
        <v>1</v>
      </c>
      <c r="L6" s="21"/>
      <c r="M6" s="101"/>
      <c r="N6" s="101"/>
      <c r="O6" s="101"/>
      <c r="P6" s="101"/>
      <c r="Q6" s="101"/>
      <c r="R6" s="101"/>
      <c r="S6" s="101"/>
      <c r="T6" s="6"/>
      <c r="U6" s="6"/>
      <c r="V6" s="6"/>
      <c r="W6" s="6"/>
      <c r="X6" s="6"/>
      <c r="Y6" s="6"/>
      <c r="Z6" s="6"/>
      <c r="AA6" s="6"/>
    </row>
    <row r="7" spans="1:27" ht="26.25" thickBot="1">
      <c r="A7" s="284">
        <v>1</v>
      </c>
      <c r="B7" s="100">
        <v>16</v>
      </c>
      <c r="C7" s="100">
        <v>14</v>
      </c>
      <c r="D7" s="100"/>
      <c r="E7" s="100"/>
      <c r="F7" s="101"/>
      <c r="G7" s="111"/>
      <c r="H7" s="21">
        <v>1</v>
      </c>
      <c r="I7" s="101"/>
      <c r="J7" s="21"/>
      <c r="K7" s="101"/>
      <c r="L7" s="21">
        <v>1</v>
      </c>
      <c r="M7" s="101"/>
      <c r="N7" s="101"/>
      <c r="O7" s="101"/>
      <c r="P7" s="101"/>
      <c r="Q7" s="100"/>
      <c r="R7" s="100"/>
      <c r="S7" s="100"/>
      <c r="T7" s="6"/>
      <c r="U7" s="6"/>
      <c r="V7" s="6"/>
      <c r="W7" s="6"/>
      <c r="X7" s="6"/>
      <c r="Y7" s="6"/>
      <c r="Z7" s="6"/>
      <c r="AA7" s="6"/>
    </row>
    <row r="8" spans="1:27" ht="26.25" thickBot="1">
      <c r="A8" s="284">
        <v>1</v>
      </c>
      <c r="B8" s="100">
        <v>22.5</v>
      </c>
      <c r="C8" s="100">
        <v>19.5</v>
      </c>
      <c r="D8" s="100"/>
      <c r="E8" s="100"/>
      <c r="F8" s="101"/>
      <c r="G8" s="111"/>
      <c r="H8" s="21"/>
      <c r="I8" s="102"/>
      <c r="J8" s="21">
        <v>1</v>
      </c>
      <c r="K8" s="102"/>
      <c r="L8" s="21">
        <v>1</v>
      </c>
      <c r="M8" s="102"/>
      <c r="N8" s="102"/>
      <c r="O8" s="101"/>
      <c r="P8" s="101"/>
      <c r="Q8" s="101"/>
      <c r="R8" s="101"/>
      <c r="S8" s="101"/>
      <c r="T8" s="6"/>
      <c r="U8" s="6"/>
      <c r="V8" s="6"/>
      <c r="W8" s="6"/>
      <c r="X8" s="6"/>
      <c r="Y8" s="6"/>
      <c r="Z8" s="6"/>
      <c r="AA8" s="6"/>
    </row>
    <row r="9" spans="1:27" ht="25.5">
      <c r="T9" s="6"/>
      <c r="U9" s="6"/>
      <c r="V9" s="6"/>
      <c r="W9" s="6"/>
      <c r="X9" s="6"/>
      <c r="Y9" s="6"/>
      <c r="Z9" s="6"/>
      <c r="AA9" s="6"/>
    </row>
    <row r="10" spans="1:27" ht="25.5">
      <c r="T10" s="6"/>
    </row>
    <row r="11" spans="1:27" ht="33.7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T13" s="6"/>
      <c r="U13" s="6"/>
      <c r="V13" s="6"/>
      <c r="W13" s="6"/>
      <c r="X13" s="6"/>
      <c r="Y13" s="6"/>
      <c r="Z13" s="6"/>
      <c r="AA13" s="6"/>
    </row>
    <row r="14" spans="1:27" ht="25.5">
      <c r="M14" s="6"/>
      <c r="N14" s="6"/>
      <c r="T14" s="6"/>
      <c r="U14" s="6"/>
      <c r="V14" s="6"/>
      <c r="W14" s="6"/>
      <c r="X14" s="6"/>
      <c r="Y14" s="6"/>
      <c r="Z14" s="6"/>
      <c r="AA14" s="6"/>
    </row>
    <row r="15" spans="1:27" ht="25.5">
      <c r="M15" s="6"/>
      <c r="N15" s="6"/>
      <c r="T15" s="6"/>
      <c r="U15" s="6"/>
      <c r="V15" s="6"/>
      <c r="W15" s="6"/>
      <c r="X15" s="6"/>
      <c r="Y15" s="6"/>
      <c r="Z15" s="6"/>
      <c r="AA15" s="6"/>
    </row>
    <row r="27" spans="2:16"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</row>
    <row r="28" spans="2:16"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</row>
    <row r="29" spans="2:16" ht="18" customHeight="1"/>
  </sheetData>
  <sortState ref="A5:R8">
    <sortCondition ref="B5:B8"/>
  </sortState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2:AD33"/>
  <sheetViews>
    <sheetView zoomScale="80" zoomScaleNormal="80" workbookViewId="0">
      <selection activeCell="E5" sqref="E5"/>
    </sheetView>
  </sheetViews>
  <sheetFormatPr defaultRowHeight="14.25"/>
  <cols>
    <col min="1" max="1" width="13.125" customWidth="1"/>
    <col min="2" max="2" width="9.375" customWidth="1"/>
    <col min="3" max="3" width="9.625" customWidth="1"/>
    <col min="4" max="4" width="10.875" customWidth="1"/>
    <col min="5" max="5" width="12.375" customWidth="1"/>
    <col min="6" max="6" width="16.62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92"/>
      <c r="B3" s="92"/>
      <c r="C3" s="92"/>
      <c r="D3" s="92"/>
      <c r="E3" s="92"/>
      <c r="F3" s="92"/>
      <c r="G3" s="93"/>
      <c r="H3" s="78"/>
      <c r="I3" s="78"/>
      <c r="J3" s="78"/>
      <c r="K3" s="78"/>
      <c r="L3" s="114"/>
      <c r="M3" s="114" t="s">
        <v>20</v>
      </c>
      <c r="N3" s="94"/>
      <c r="O3" s="78"/>
      <c r="P3" s="78"/>
      <c r="Q3" s="78"/>
      <c r="R3" s="78"/>
      <c r="S3" s="95" t="s">
        <v>34</v>
      </c>
      <c r="T3" s="12"/>
      <c r="U3" s="12"/>
      <c r="V3" s="12"/>
      <c r="W3" s="12"/>
      <c r="X3" s="12"/>
      <c r="Y3" s="12"/>
      <c r="Z3" s="12"/>
      <c r="AA3" s="12"/>
    </row>
    <row r="4" spans="1:27" ht="36" customHeight="1" thickBot="1">
      <c r="A4" s="85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0.15</v>
      </c>
      <c r="I4" s="85">
        <v>0.2</v>
      </c>
      <c r="J4" s="84">
        <v>0.25</v>
      </c>
      <c r="K4" s="84">
        <v>0.3</v>
      </c>
      <c r="L4" s="84">
        <v>0.35</v>
      </c>
      <c r="M4" s="84">
        <v>0.4</v>
      </c>
      <c r="N4" s="84">
        <v>0.5</v>
      </c>
      <c r="O4" s="84">
        <v>0.6</v>
      </c>
      <c r="P4" s="84">
        <v>0.7</v>
      </c>
      <c r="Q4" s="72">
        <v>0.8</v>
      </c>
      <c r="R4" s="85">
        <v>0.9</v>
      </c>
      <c r="S4" s="82">
        <v>1</v>
      </c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284">
        <v>1</v>
      </c>
      <c r="B5" s="106">
        <v>13</v>
      </c>
      <c r="C5" s="107">
        <v>12</v>
      </c>
      <c r="D5" s="107"/>
      <c r="E5" s="107"/>
      <c r="F5" s="108"/>
      <c r="G5" s="108"/>
      <c r="H5" s="21">
        <v>1</v>
      </c>
      <c r="I5" s="108"/>
      <c r="J5" s="21"/>
      <c r="K5" s="108"/>
      <c r="L5" s="108"/>
      <c r="M5" s="21">
        <v>1</v>
      </c>
      <c r="N5" s="108"/>
      <c r="O5" s="108"/>
      <c r="P5" s="108"/>
      <c r="Q5" s="108"/>
      <c r="R5" s="108"/>
      <c r="S5" s="101"/>
      <c r="T5" s="14"/>
      <c r="U5" s="14"/>
      <c r="V5" s="14"/>
      <c r="W5" s="14"/>
      <c r="X5" s="6"/>
      <c r="Y5" s="6"/>
      <c r="Z5" s="6"/>
      <c r="AA5" s="6"/>
    </row>
    <row r="6" spans="1:27" ht="26.25" thickBot="1">
      <c r="A6" s="284">
        <v>1</v>
      </c>
      <c r="B6" s="100">
        <v>19.2</v>
      </c>
      <c r="C6" s="100">
        <v>18.600000000000001</v>
      </c>
      <c r="D6" s="100"/>
      <c r="E6" s="100"/>
      <c r="F6" s="101"/>
      <c r="G6" s="111"/>
      <c r="H6" s="21">
        <v>1</v>
      </c>
      <c r="I6" s="101"/>
      <c r="J6" s="21"/>
      <c r="K6" s="101"/>
      <c r="L6" s="111"/>
      <c r="M6" s="21">
        <v>1</v>
      </c>
      <c r="N6" s="101"/>
      <c r="O6" s="101"/>
      <c r="P6" s="101"/>
      <c r="Q6" s="100"/>
      <c r="R6" s="100"/>
      <c r="S6" s="100"/>
      <c r="T6" s="6"/>
      <c r="U6" s="6"/>
      <c r="V6" s="6"/>
      <c r="W6" s="6"/>
      <c r="X6" s="6"/>
      <c r="Y6" s="6"/>
      <c r="Z6" s="6"/>
      <c r="AA6" s="6"/>
    </row>
    <row r="7" spans="1:27" ht="25.5">
      <c r="A7" s="15"/>
      <c r="B7" s="16"/>
      <c r="C7" s="16"/>
      <c r="D7" s="17"/>
      <c r="E7" s="17"/>
      <c r="F7" s="18"/>
      <c r="G7" s="18"/>
      <c r="H7" s="19"/>
      <c r="I7" s="20"/>
      <c r="J7" s="19"/>
      <c r="K7" s="19"/>
      <c r="L7" s="19"/>
      <c r="M7" s="18"/>
      <c r="N7" s="18"/>
      <c r="O7" s="18"/>
      <c r="P7" s="18"/>
      <c r="Q7" s="18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5.5">
      <c r="A8" s="15"/>
      <c r="B8" s="16"/>
      <c r="C8" s="16"/>
      <c r="D8" s="17"/>
      <c r="E8" s="17"/>
      <c r="F8" s="18"/>
      <c r="G8" s="18"/>
      <c r="H8" s="19"/>
      <c r="I8" s="20"/>
      <c r="J8" s="19"/>
      <c r="K8" s="19"/>
      <c r="L8" s="19"/>
      <c r="M8" s="18"/>
      <c r="N8" s="18"/>
      <c r="O8" s="18"/>
      <c r="P8" s="18"/>
      <c r="Q8" s="18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5.5">
      <c r="A9" s="15"/>
      <c r="B9" s="16"/>
      <c r="C9" s="16"/>
      <c r="D9" s="17"/>
      <c r="E9" s="17"/>
      <c r="F9" s="18"/>
      <c r="G9" s="18"/>
      <c r="H9" s="19"/>
      <c r="I9" s="20"/>
      <c r="J9" s="19"/>
      <c r="K9" s="19"/>
      <c r="L9" s="19"/>
      <c r="M9" s="18"/>
      <c r="N9" s="18"/>
      <c r="O9" s="18"/>
      <c r="P9" s="18"/>
      <c r="Q9" s="18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sortState ref="A5:R6">
    <sortCondition ref="B5:B6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גיליון2"/>
  <dimension ref="B2:J53"/>
  <sheetViews>
    <sheetView tabSelected="1" topLeftCell="A16" zoomScale="80" zoomScaleNormal="80" workbookViewId="0">
      <selection activeCell="L32" sqref="L32"/>
    </sheetView>
  </sheetViews>
  <sheetFormatPr defaultRowHeight="14.25"/>
  <cols>
    <col min="1" max="1" width="13.375" customWidth="1"/>
    <col min="2" max="2" width="17.375" customWidth="1"/>
    <col min="3" max="3" width="18.5" customWidth="1"/>
    <col min="4" max="4" width="16.5" customWidth="1"/>
    <col min="5" max="5" width="16.25" style="132" customWidth="1"/>
    <col min="6" max="7" width="18.875" customWidth="1"/>
    <col min="8" max="8" width="17.5" customWidth="1"/>
    <col min="9" max="9" width="10.375" customWidth="1"/>
    <col min="12" max="12" width="9" customWidth="1"/>
    <col min="17" max="17" width="10.875" customWidth="1"/>
    <col min="18" max="18" width="10.375" customWidth="1"/>
  </cols>
  <sheetData>
    <row r="2" spans="2:10" ht="37.5" customHeight="1">
      <c r="B2" s="1"/>
      <c r="D2" s="1"/>
      <c r="E2" s="131"/>
      <c r="F2" s="3"/>
      <c r="G2" s="3"/>
      <c r="I2" s="1"/>
      <c r="J2" s="1"/>
    </row>
    <row r="3" spans="2:10" ht="21" thickBot="1">
      <c r="H3" s="4"/>
    </row>
    <row r="4" spans="2:10" ht="23.25" thickBot="1">
      <c r="B4" s="4"/>
      <c r="E4" s="130" t="s">
        <v>13</v>
      </c>
      <c r="F4" s="73" t="s">
        <v>14</v>
      </c>
      <c r="G4" s="83" t="s">
        <v>126</v>
      </c>
      <c r="H4" s="72" t="s">
        <v>15</v>
      </c>
    </row>
    <row r="5" spans="2:10" ht="18.75" thickBot="1">
      <c r="E5" s="288">
        <v>1.5</v>
      </c>
      <c r="F5" s="133">
        <v>1</v>
      </c>
      <c r="G5" s="11"/>
      <c r="H5" s="134"/>
    </row>
    <row r="6" spans="2:10" ht="18.75" thickBot="1">
      <c r="E6" s="288">
        <v>1.6</v>
      </c>
      <c r="F6" s="133">
        <v>1</v>
      </c>
      <c r="G6" s="134"/>
      <c r="H6" s="134"/>
    </row>
    <row r="7" spans="2:10" ht="18.75" thickBot="1">
      <c r="E7" s="289">
        <v>1.7</v>
      </c>
      <c r="F7" s="10">
        <v>2</v>
      </c>
      <c r="G7" s="9"/>
      <c r="H7" s="9"/>
    </row>
    <row r="8" spans="2:10" ht="18.75" thickBot="1">
      <c r="E8" s="289">
        <v>2</v>
      </c>
      <c r="F8" s="10">
        <v>2</v>
      </c>
      <c r="G8" s="9"/>
      <c r="H8" s="9"/>
    </row>
    <row r="9" spans="2:10" ht="18.75" thickBot="1">
      <c r="E9" s="288">
        <v>2.2000000000000002</v>
      </c>
      <c r="F9" s="133">
        <v>2</v>
      </c>
      <c r="G9" s="134"/>
      <c r="H9" s="134"/>
    </row>
    <row r="10" spans="2:10" ht="18.75" thickBot="1">
      <c r="E10" s="288">
        <v>2.2999999999999998</v>
      </c>
      <c r="F10" s="133">
        <v>1</v>
      </c>
      <c r="G10" s="134"/>
      <c r="H10" s="134"/>
    </row>
    <row r="11" spans="2:10" ht="18.75" thickBot="1">
      <c r="E11" s="288">
        <v>2.4</v>
      </c>
      <c r="F11" s="133">
        <v>1</v>
      </c>
      <c r="G11" s="134"/>
      <c r="H11" s="134"/>
    </row>
    <row r="12" spans="2:10" ht="18.75" thickBot="1">
      <c r="E12" s="288">
        <v>2.5</v>
      </c>
      <c r="F12" s="133">
        <v>2</v>
      </c>
      <c r="G12" s="134"/>
      <c r="H12" s="134"/>
    </row>
    <row r="13" spans="2:10" ht="18.75" thickBot="1">
      <c r="E13" s="288">
        <v>2.6</v>
      </c>
      <c r="F13" s="133">
        <v>1</v>
      </c>
      <c r="G13" s="134"/>
      <c r="H13" s="134"/>
    </row>
    <row r="14" spans="2:10" ht="18.75" thickBot="1">
      <c r="E14" s="288">
        <v>2.7</v>
      </c>
      <c r="F14" s="133">
        <v>3</v>
      </c>
      <c r="G14" s="134"/>
      <c r="H14" s="134"/>
    </row>
    <row r="15" spans="2:10" ht="18.75" thickBot="1">
      <c r="E15" s="288">
        <v>2.8</v>
      </c>
      <c r="F15" s="133">
        <v>1</v>
      </c>
      <c r="G15" s="134"/>
      <c r="H15" s="134"/>
    </row>
    <row r="16" spans="2:10" ht="18.75" thickBot="1">
      <c r="E16" s="288">
        <v>3.2</v>
      </c>
      <c r="F16" s="133">
        <v>1</v>
      </c>
      <c r="G16" s="134"/>
      <c r="H16" s="134"/>
    </row>
    <row r="17" spans="5:8" ht="18.75" thickBot="1">
      <c r="E17" s="289">
        <v>3.5</v>
      </c>
      <c r="F17" s="10">
        <v>2</v>
      </c>
      <c r="G17" s="9"/>
      <c r="H17" s="9"/>
    </row>
    <row r="18" spans="5:8" ht="18.75" thickBot="1">
      <c r="E18" s="288">
        <v>4</v>
      </c>
      <c r="F18" s="133">
        <v>2</v>
      </c>
      <c r="G18" s="134"/>
      <c r="H18" s="134"/>
    </row>
    <row r="19" spans="5:8" ht="18.75" thickBot="1">
      <c r="E19" s="288">
        <v>4.2</v>
      </c>
      <c r="F19" s="133">
        <v>3</v>
      </c>
      <c r="G19" s="134"/>
      <c r="H19" s="134"/>
    </row>
    <row r="20" spans="5:8" ht="18.75" thickBot="1">
      <c r="E20" s="290">
        <v>4.3</v>
      </c>
      <c r="F20" s="11">
        <v>2</v>
      </c>
      <c r="G20" s="11"/>
      <c r="H20" s="11"/>
    </row>
    <row r="21" spans="5:8" ht="18.75" thickBot="1">
      <c r="E21" s="291">
        <v>4.5</v>
      </c>
      <c r="F21" s="29">
        <v>3</v>
      </c>
      <c r="G21" s="29"/>
      <c r="H21" s="29"/>
    </row>
    <row r="22" spans="5:8" ht="18.75" thickBot="1">
      <c r="E22" s="290">
        <v>4.7</v>
      </c>
      <c r="F22" s="11">
        <v>2</v>
      </c>
      <c r="G22" s="11"/>
      <c r="H22" s="11"/>
    </row>
    <row r="23" spans="5:8" ht="18.75" thickBot="1">
      <c r="E23" s="291">
        <v>4.8</v>
      </c>
      <c r="F23" s="29">
        <v>1</v>
      </c>
      <c r="G23" s="29"/>
      <c r="H23" s="29"/>
    </row>
    <row r="24" spans="5:8" ht="18.75" thickBot="1">
      <c r="E24" s="290">
        <v>5</v>
      </c>
      <c r="F24" s="11">
        <v>4</v>
      </c>
      <c r="G24" s="11"/>
      <c r="H24" s="11"/>
    </row>
    <row r="25" spans="5:8" ht="18.75" thickBot="1">
      <c r="E25" s="290">
        <v>5.0999999999999996</v>
      </c>
      <c r="F25" s="11">
        <v>1</v>
      </c>
      <c r="G25" s="11"/>
      <c r="H25" s="11"/>
    </row>
    <row r="26" spans="5:8" ht="18.75" thickBot="1">
      <c r="E26" s="290">
        <v>5.2</v>
      </c>
      <c r="F26" s="11">
        <v>1</v>
      </c>
      <c r="G26" s="11"/>
      <c r="H26" s="11"/>
    </row>
    <row r="27" spans="5:8" ht="18.75" thickBot="1">
      <c r="E27" s="291">
        <v>5.4</v>
      </c>
      <c r="F27" s="29">
        <v>1</v>
      </c>
      <c r="G27" s="29"/>
      <c r="H27" s="29"/>
    </row>
    <row r="28" spans="5:8" ht="18.75" thickBot="1">
      <c r="E28" s="290">
        <v>5.5</v>
      </c>
      <c r="F28" s="11">
        <v>4</v>
      </c>
      <c r="G28" s="11"/>
      <c r="H28" s="11"/>
    </row>
    <row r="29" spans="5:8" ht="18.75" thickBot="1">
      <c r="E29" s="291">
        <v>6</v>
      </c>
      <c r="F29" s="29">
        <v>2</v>
      </c>
      <c r="G29" s="29"/>
      <c r="H29" s="29"/>
    </row>
    <row r="30" spans="5:8" ht="18.75" thickBot="1">
      <c r="E30" s="291">
        <v>6.2</v>
      </c>
      <c r="F30" s="29">
        <v>1</v>
      </c>
      <c r="G30" s="29"/>
      <c r="H30" s="29"/>
    </row>
    <row r="31" spans="5:8" ht="18.75" thickBot="1">
      <c r="E31" s="290">
        <v>6.4</v>
      </c>
      <c r="F31" s="11">
        <v>2</v>
      </c>
      <c r="G31" s="11"/>
      <c r="H31" s="11"/>
    </row>
    <row r="32" spans="5:8" ht="18.75" thickBot="1">
      <c r="E32" s="290">
        <v>6.5</v>
      </c>
      <c r="F32" s="11">
        <v>1</v>
      </c>
      <c r="G32" s="11"/>
      <c r="H32" s="11"/>
    </row>
    <row r="33" spans="5:8" ht="18.75" thickBot="1">
      <c r="E33" s="290">
        <v>6.5</v>
      </c>
      <c r="F33" s="11">
        <v>1</v>
      </c>
      <c r="G33" s="11"/>
      <c r="H33" s="11"/>
    </row>
    <row r="34" spans="5:8" ht="18.75" thickBot="1">
      <c r="E34" s="290">
        <v>7</v>
      </c>
      <c r="F34" s="11">
        <v>2</v>
      </c>
      <c r="G34" s="11"/>
      <c r="H34" s="11"/>
    </row>
    <row r="35" spans="5:8" ht="18.75" thickBot="1">
      <c r="E35" s="290">
        <v>7.2</v>
      </c>
      <c r="F35" s="11">
        <v>2</v>
      </c>
      <c r="G35" s="11"/>
      <c r="H35" s="11"/>
    </row>
    <row r="36" spans="5:8" ht="18.75" thickBot="1">
      <c r="E36" s="290">
        <v>7.4</v>
      </c>
      <c r="F36" s="11">
        <v>1</v>
      </c>
      <c r="G36" s="11"/>
      <c r="H36" s="11"/>
    </row>
    <row r="37" spans="5:8" ht="18.75" thickBot="1">
      <c r="E37" s="291">
        <v>7.5</v>
      </c>
      <c r="F37" s="29">
        <v>1</v>
      </c>
      <c r="G37" s="29"/>
      <c r="H37" s="29"/>
    </row>
    <row r="38" spans="5:8" ht="18.75" thickBot="1">
      <c r="E38" s="290">
        <v>8.5</v>
      </c>
      <c r="F38" s="11">
        <v>1</v>
      </c>
      <c r="G38" s="11"/>
      <c r="H38" s="11"/>
    </row>
    <row r="39" spans="5:8" ht="18.75" thickBot="1">
      <c r="E39" s="291">
        <v>9</v>
      </c>
      <c r="F39" s="29">
        <v>1</v>
      </c>
      <c r="G39" s="29"/>
      <c r="H39" s="29"/>
    </row>
    <row r="40" spans="5:8" ht="18.75" thickBot="1">
      <c r="E40" s="290">
        <v>9.3000000000000007</v>
      </c>
      <c r="F40" s="11">
        <v>1</v>
      </c>
      <c r="G40" s="11"/>
      <c r="H40" s="11"/>
    </row>
    <row r="41" spans="5:8" ht="18.75" thickBot="1">
      <c r="E41" s="291">
        <v>9.6</v>
      </c>
      <c r="F41" s="29">
        <v>1</v>
      </c>
      <c r="G41" s="29"/>
      <c r="H41" s="29"/>
    </row>
    <row r="42" spans="5:8" ht="18.75" thickBot="1">
      <c r="E42" s="290">
        <v>9.6999999999999993</v>
      </c>
      <c r="F42" s="11">
        <v>1</v>
      </c>
      <c r="G42" s="11"/>
      <c r="H42" s="11"/>
    </row>
    <row r="43" spans="5:8" ht="18.75" thickBot="1">
      <c r="E43" s="291">
        <v>10</v>
      </c>
      <c r="F43" s="29">
        <v>1</v>
      </c>
      <c r="G43" s="29"/>
      <c r="H43" s="29"/>
    </row>
    <row r="44" spans="5:8" ht="18.75" thickBot="1">
      <c r="E44" s="290">
        <v>10.199999999999999</v>
      </c>
      <c r="F44" s="11">
        <v>1</v>
      </c>
      <c r="G44" s="11"/>
      <c r="H44" s="11"/>
    </row>
    <row r="45" spans="5:8" ht="18.75" thickBot="1">
      <c r="E45" s="291">
        <v>10.5</v>
      </c>
      <c r="F45" s="29">
        <v>1</v>
      </c>
      <c r="G45" s="29"/>
      <c r="H45" s="29"/>
    </row>
    <row r="46" spans="5:8" ht="18.75" thickBot="1">
      <c r="E46" s="290">
        <v>10.7</v>
      </c>
      <c r="F46" s="11">
        <v>1</v>
      </c>
      <c r="G46" s="11"/>
      <c r="H46" s="11"/>
    </row>
    <row r="47" spans="5:8" ht="18.75" thickBot="1">
      <c r="E47" s="290">
        <v>10.8</v>
      </c>
      <c r="F47" s="11">
        <v>3</v>
      </c>
      <c r="G47" s="11"/>
      <c r="H47" s="11"/>
    </row>
    <row r="48" spans="5:8" ht="18.75" thickBot="1">
      <c r="E48" s="290">
        <v>11</v>
      </c>
      <c r="F48" s="11">
        <v>1</v>
      </c>
      <c r="G48" s="11"/>
      <c r="H48" s="11"/>
    </row>
    <row r="49" spans="5:8" ht="18.75" thickBot="1">
      <c r="E49" s="290">
        <v>11.5</v>
      </c>
      <c r="F49" s="11">
        <v>1</v>
      </c>
      <c r="G49" s="11"/>
      <c r="H49" s="11"/>
    </row>
    <row r="50" spans="5:8" ht="18.75" thickBot="1">
      <c r="E50" s="290">
        <v>12</v>
      </c>
      <c r="F50" s="11">
        <v>1</v>
      </c>
      <c r="G50" s="11"/>
      <c r="H50" s="11"/>
    </row>
    <row r="51" spans="5:8" ht="18.75" thickBot="1">
      <c r="E51" s="291">
        <v>12.3</v>
      </c>
      <c r="F51" s="29">
        <v>1</v>
      </c>
      <c r="G51" s="29"/>
      <c r="H51" s="29"/>
    </row>
    <row r="52" spans="5:8" ht="18.75" thickBot="1">
      <c r="E52" s="290">
        <v>12.5</v>
      </c>
      <c r="F52" s="11">
        <v>2</v>
      </c>
      <c r="G52" s="11"/>
      <c r="H52" s="11"/>
    </row>
    <row r="53" spans="5:8" ht="18.75" thickBot="1">
      <c r="E53" s="290">
        <v>12.7</v>
      </c>
      <c r="F53" s="11">
        <v>1</v>
      </c>
      <c r="G53" s="11"/>
      <c r="H53" s="11"/>
    </row>
  </sheetData>
  <sortState ref="E5:H56">
    <sortCondition ref="E5:E56"/>
  </sortState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2:AD33"/>
  <sheetViews>
    <sheetView zoomScale="80" zoomScaleNormal="80" workbookViewId="0">
      <selection activeCell="E6" sqref="E6"/>
    </sheetView>
  </sheetViews>
  <sheetFormatPr defaultRowHeight="14.25"/>
  <cols>
    <col min="1" max="1" width="13" customWidth="1"/>
    <col min="2" max="2" width="9.375" customWidth="1"/>
    <col min="3" max="3" width="9.625" customWidth="1"/>
    <col min="4" max="4" width="10.875" customWidth="1"/>
    <col min="5" max="5" width="13.125" customWidth="1"/>
    <col min="6" max="6" width="17.12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9.75" customWidth="1"/>
    <col min="18" max="18" width="8" customWidth="1"/>
  </cols>
  <sheetData>
    <row r="2" spans="1:27" ht="77.25" customHeight="1" thickBot="1"/>
    <row r="3" spans="1:27" ht="24" customHeight="1" thickBot="1">
      <c r="A3" s="92"/>
      <c r="B3" s="92"/>
      <c r="C3" s="92"/>
      <c r="D3" s="92"/>
      <c r="E3" s="92"/>
      <c r="F3" s="92"/>
      <c r="G3" s="93"/>
      <c r="H3" s="78"/>
      <c r="I3" s="78"/>
      <c r="J3" s="78"/>
      <c r="K3" s="78"/>
      <c r="L3" s="114"/>
      <c r="M3" s="114" t="s">
        <v>20</v>
      </c>
      <c r="N3" s="94"/>
      <c r="O3" s="78"/>
      <c r="P3" s="78"/>
      <c r="Q3" s="78"/>
      <c r="R3" s="78"/>
      <c r="S3" s="95"/>
      <c r="T3" s="12"/>
      <c r="U3" s="12"/>
      <c r="V3" s="12"/>
      <c r="W3" s="12"/>
      <c r="X3" s="12"/>
      <c r="Y3" s="12"/>
      <c r="Z3" s="12"/>
      <c r="AA3" s="12"/>
    </row>
    <row r="4" spans="1:27" ht="26.25" thickBot="1">
      <c r="A4" s="85" t="s">
        <v>14</v>
      </c>
      <c r="B4" s="82" t="s">
        <v>16</v>
      </c>
      <c r="C4" s="83" t="s">
        <v>17</v>
      </c>
      <c r="D4" s="83" t="s">
        <v>142</v>
      </c>
      <c r="E4" s="83" t="s">
        <v>126</v>
      </c>
      <c r="F4" s="84" t="s">
        <v>15</v>
      </c>
      <c r="G4" s="84">
        <v>0.1</v>
      </c>
      <c r="H4" s="84">
        <v>0.15</v>
      </c>
      <c r="I4" s="85">
        <v>0.2</v>
      </c>
      <c r="J4" s="84">
        <v>0.25</v>
      </c>
      <c r="K4" s="84">
        <v>0.3</v>
      </c>
      <c r="L4" s="84">
        <v>0.4</v>
      </c>
      <c r="M4" s="84">
        <v>0.45</v>
      </c>
      <c r="N4" s="84">
        <v>0.5</v>
      </c>
      <c r="O4" s="84">
        <v>0.6</v>
      </c>
      <c r="P4" s="84">
        <v>0.7</v>
      </c>
      <c r="Q4" s="72">
        <v>0.8</v>
      </c>
      <c r="R4" s="85">
        <v>0.9</v>
      </c>
      <c r="S4" s="82">
        <v>1</v>
      </c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7">
        <v>2</v>
      </c>
      <c r="B5" s="46">
        <v>15</v>
      </c>
      <c r="C5" s="47">
        <v>5</v>
      </c>
      <c r="D5" s="47">
        <v>5</v>
      </c>
      <c r="E5" s="47"/>
      <c r="F5" s="48" t="s">
        <v>144</v>
      </c>
      <c r="G5" s="43"/>
      <c r="H5" s="8"/>
      <c r="I5" s="44"/>
      <c r="J5" s="8">
        <v>1</v>
      </c>
      <c r="K5" s="44"/>
      <c r="L5" s="44"/>
      <c r="M5" s="8"/>
      <c r="N5" s="44">
        <v>1</v>
      </c>
      <c r="O5" s="43"/>
      <c r="P5" s="43"/>
      <c r="Q5" s="43"/>
      <c r="R5" s="43"/>
      <c r="S5" s="43"/>
      <c r="T5" s="14"/>
      <c r="U5" s="14"/>
      <c r="V5" s="14"/>
      <c r="W5" s="14"/>
      <c r="X5" s="6"/>
      <c r="Y5" s="6"/>
      <c r="Z5" s="6"/>
      <c r="AA5" s="6"/>
    </row>
    <row r="6" spans="1:27" ht="26.25" thickBot="1">
      <c r="A6" s="7">
        <v>2</v>
      </c>
      <c r="B6" s="42">
        <v>15</v>
      </c>
      <c r="C6" s="42">
        <v>5</v>
      </c>
      <c r="D6" s="42">
        <v>5</v>
      </c>
      <c r="E6" s="270"/>
      <c r="F6" s="115" t="s">
        <v>144</v>
      </c>
      <c r="G6" s="43"/>
      <c r="H6" s="8"/>
      <c r="I6" s="44">
        <v>2</v>
      </c>
      <c r="J6" s="8"/>
      <c r="K6" s="44"/>
      <c r="L6" s="44">
        <v>2</v>
      </c>
      <c r="M6" s="8"/>
      <c r="N6" s="44">
        <v>2</v>
      </c>
      <c r="O6" s="43"/>
      <c r="P6" s="43"/>
      <c r="Q6" s="42"/>
      <c r="R6" s="42"/>
      <c r="S6" s="42"/>
      <c r="T6" s="6"/>
      <c r="U6" s="6"/>
      <c r="V6" s="6"/>
      <c r="W6" s="6"/>
      <c r="X6" s="6"/>
      <c r="Y6" s="6"/>
      <c r="Z6" s="6"/>
      <c r="AA6" s="6"/>
    </row>
    <row r="7" spans="1:27" ht="25.5">
      <c r="A7" s="15"/>
      <c r="B7" s="16"/>
      <c r="C7" s="16"/>
      <c r="D7" s="17"/>
      <c r="E7" s="17"/>
      <c r="F7" s="18"/>
      <c r="G7" s="18"/>
      <c r="H7" s="19"/>
      <c r="I7" s="20"/>
      <c r="J7" s="19"/>
      <c r="K7" s="19"/>
      <c r="L7" s="19"/>
      <c r="M7" s="18"/>
      <c r="N7" s="18"/>
      <c r="O7" s="18"/>
      <c r="P7" s="18"/>
      <c r="Q7" s="18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5.5">
      <c r="A8" s="15"/>
      <c r="B8" s="16"/>
      <c r="C8" s="16"/>
      <c r="D8" s="17"/>
      <c r="E8" s="17"/>
      <c r="F8" s="18"/>
      <c r="G8" s="18"/>
      <c r="H8" s="19"/>
      <c r="I8" s="20"/>
      <c r="J8" s="19"/>
      <c r="K8" s="19"/>
      <c r="L8" s="19"/>
      <c r="M8" s="18"/>
      <c r="N8" s="18"/>
      <c r="O8" s="18"/>
      <c r="P8" s="18"/>
      <c r="Q8" s="18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5.5">
      <c r="A9" s="15"/>
      <c r="B9" s="16"/>
      <c r="C9" s="16"/>
      <c r="D9" s="17"/>
      <c r="E9" s="17"/>
      <c r="F9" s="18"/>
      <c r="G9" s="18"/>
      <c r="H9" s="19"/>
      <c r="I9" s="20"/>
      <c r="J9" s="19"/>
      <c r="K9" s="19"/>
      <c r="L9" s="19"/>
      <c r="M9" s="18"/>
      <c r="N9" s="18"/>
      <c r="O9" s="18"/>
      <c r="P9" s="18"/>
      <c r="Q9" s="18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2:AD33"/>
  <sheetViews>
    <sheetView workbookViewId="0">
      <selection activeCell="E4" sqref="E4"/>
    </sheetView>
  </sheetViews>
  <sheetFormatPr defaultRowHeight="14.25"/>
  <cols>
    <col min="1" max="1" width="12.375" customWidth="1"/>
    <col min="2" max="2" width="9.375" customWidth="1"/>
    <col min="3" max="3" width="9.625" customWidth="1"/>
    <col min="4" max="4" width="10.875" customWidth="1"/>
    <col min="5" max="5" width="12" customWidth="1"/>
    <col min="6" max="6" width="17.12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92"/>
      <c r="B3" s="92"/>
      <c r="C3" s="92"/>
      <c r="D3" s="92"/>
      <c r="E3" s="92"/>
      <c r="F3" s="92"/>
      <c r="G3" s="93"/>
      <c r="H3" s="78"/>
      <c r="I3" s="78"/>
      <c r="J3" s="78"/>
      <c r="K3" s="78"/>
      <c r="L3" s="114"/>
      <c r="M3" s="114"/>
      <c r="N3" s="94" t="s">
        <v>20</v>
      </c>
      <c r="O3" s="78"/>
      <c r="P3" s="78"/>
      <c r="Q3" s="78"/>
      <c r="R3" s="78"/>
      <c r="S3" s="95"/>
      <c r="T3" s="12"/>
      <c r="U3" s="12"/>
      <c r="V3" s="12"/>
      <c r="W3" s="12"/>
      <c r="X3" s="12"/>
      <c r="Y3" s="12"/>
      <c r="Z3" s="12"/>
      <c r="AA3" s="12"/>
    </row>
    <row r="4" spans="1:27" ht="29.25" customHeight="1" thickBot="1">
      <c r="A4" s="85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0.15</v>
      </c>
      <c r="I4" s="85">
        <v>0.2</v>
      </c>
      <c r="J4" s="84">
        <v>0.25</v>
      </c>
      <c r="K4" s="84">
        <v>0.3</v>
      </c>
      <c r="L4" s="84">
        <v>0.4</v>
      </c>
      <c r="M4" s="84">
        <v>0.45</v>
      </c>
      <c r="N4" s="84">
        <v>0.5</v>
      </c>
      <c r="O4" s="84">
        <v>0.6</v>
      </c>
      <c r="P4" s="84">
        <v>0.7</v>
      </c>
      <c r="Q4" s="72">
        <v>0.8</v>
      </c>
      <c r="R4" s="85">
        <v>0.9</v>
      </c>
      <c r="S4" s="82">
        <v>1</v>
      </c>
      <c r="T4" s="6"/>
      <c r="U4" s="6"/>
      <c r="V4" s="6"/>
      <c r="W4" s="6"/>
      <c r="X4" s="6"/>
      <c r="Y4" s="6"/>
      <c r="Z4" s="6"/>
      <c r="AA4" s="6"/>
    </row>
    <row r="5" spans="1:27" ht="37.5" customHeight="1" thickBot="1">
      <c r="A5" s="7">
        <v>1</v>
      </c>
      <c r="B5" s="46"/>
      <c r="C5" s="47"/>
      <c r="D5" s="47"/>
      <c r="E5" s="47">
        <v>1</v>
      </c>
      <c r="F5" s="48"/>
      <c r="G5" s="48"/>
      <c r="H5" s="8"/>
      <c r="I5" s="49"/>
      <c r="J5" s="8"/>
      <c r="K5" s="49">
        <v>1</v>
      </c>
      <c r="L5" s="49"/>
      <c r="M5" s="8"/>
      <c r="N5" s="49"/>
      <c r="O5" s="48"/>
      <c r="P5" s="48"/>
      <c r="Q5" s="48"/>
      <c r="R5" s="48"/>
      <c r="S5" s="43"/>
    </row>
    <row r="6" spans="1:27" ht="25.5">
      <c r="A6" s="15"/>
      <c r="B6" s="16"/>
      <c r="C6" s="16"/>
      <c r="D6" s="17"/>
      <c r="E6" s="17"/>
      <c r="F6" s="18"/>
      <c r="G6" s="18"/>
      <c r="H6" s="41"/>
      <c r="I6" s="20"/>
      <c r="J6" s="41"/>
      <c r="K6" s="41"/>
      <c r="L6" s="41"/>
      <c r="M6" s="18"/>
      <c r="N6" s="18"/>
      <c r="O6" s="18"/>
      <c r="P6" s="18"/>
      <c r="Q6" s="18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25.5">
      <c r="A7" s="15"/>
      <c r="B7" s="16"/>
      <c r="C7" s="16"/>
      <c r="D7" s="17"/>
      <c r="E7" s="17"/>
      <c r="F7" s="18"/>
      <c r="G7" s="18"/>
      <c r="H7" s="19"/>
      <c r="I7" s="20"/>
      <c r="J7" s="19"/>
      <c r="K7" s="19"/>
      <c r="L7" s="19"/>
      <c r="M7" s="18"/>
      <c r="N7" s="18"/>
      <c r="O7" s="18"/>
      <c r="P7" s="18"/>
      <c r="Q7" s="18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5.5">
      <c r="A8" s="15"/>
      <c r="B8" s="16"/>
      <c r="C8" s="16"/>
      <c r="D8" s="17"/>
      <c r="E8" s="17"/>
      <c r="F8" s="18"/>
      <c r="G8" s="18"/>
      <c r="H8" s="19"/>
      <c r="I8" s="20"/>
      <c r="J8" s="19"/>
      <c r="K8" s="19"/>
      <c r="L8" s="19"/>
      <c r="M8" s="18"/>
      <c r="N8" s="18"/>
      <c r="O8" s="18"/>
      <c r="P8" s="18"/>
      <c r="Q8" s="18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5.5">
      <c r="A9" s="15"/>
      <c r="B9" s="16"/>
      <c r="C9" s="16"/>
      <c r="D9" s="17"/>
      <c r="E9" s="17"/>
      <c r="F9" s="18"/>
      <c r="G9" s="18"/>
      <c r="H9" s="19"/>
      <c r="I9" s="20"/>
      <c r="J9" s="19"/>
      <c r="K9" s="19"/>
      <c r="L9" s="19"/>
      <c r="M9" s="18"/>
      <c r="N9" s="18"/>
      <c r="O9" s="18"/>
      <c r="P9" s="18"/>
      <c r="Q9" s="18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2:AD33"/>
  <sheetViews>
    <sheetView zoomScale="70" zoomScaleNormal="70" workbookViewId="0">
      <selection activeCell="E4" sqref="E4"/>
    </sheetView>
  </sheetViews>
  <sheetFormatPr defaultRowHeight="14.25"/>
  <cols>
    <col min="1" max="1" width="11.75" customWidth="1"/>
    <col min="2" max="2" width="9.375" customWidth="1"/>
    <col min="3" max="3" width="9.625" customWidth="1"/>
    <col min="4" max="4" width="10.875" customWidth="1"/>
    <col min="5" max="5" width="12.125" customWidth="1"/>
    <col min="6" max="6" width="18.12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92"/>
      <c r="B3" s="92"/>
      <c r="C3" s="92"/>
      <c r="D3" s="92"/>
      <c r="E3" s="92"/>
      <c r="F3" s="92"/>
      <c r="G3" s="93"/>
      <c r="H3" s="78"/>
      <c r="I3" s="78"/>
      <c r="J3" s="78"/>
      <c r="K3" s="78"/>
      <c r="L3" s="114"/>
      <c r="M3" s="94" t="s">
        <v>20</v>
      </c>
      <c r="N3" s="94"/>
      <c r="O3" s="78" t="s">
        <v>35</v>
      </c>
      <c r="P3" s="78"/>
      <c r="Q3" s="78"/>
      <c r="R3" s="78"/>
      <c r="S3" s="95"/>
      <c r="T3" s="12"/>
      <c r="U3" s="12"/>
      <c r="V3" s="12"/>
      <c r="W3" s="12"/>
      <c r="X3" s="12"/>
      <c r="Y3" s="12"/>
      <c r="Z3" s="12"/>
    </row>
    <row r="4" spans="1:27" ht="36" customHeight="1" thickBot="1">
      <c r="A4" s="85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0.15</v>
      </c>
      <c r="I4" s="85">
        <v>0.2</v>
      </c>
      <c r="J4" s="84">
        <v>0.25</v>
      </c>
      <c r="K4" s="84">
        <v>0.3</v>
      </c>
      <c r="L4" s="84">
        <v>0.4</v>
      </c>
      <c r="M4" s="84">
        <v>0.45</v>
      </c>
      <c r="N4" s="84">
        <v>0.5</v>
      </c>
      <c r="O4" s="84">
        <v>0.6</v>
      </c>
      <c r="P4" s="84">
        <v>0.7</v>
      </c>
      <c r="Q4" s="72">
        <v>0.8</v>
      </c>
      <c r="R4" s="85">
        <v>0.9</v>
      </c>
      <c r="S4" s="82">
        <v>1</v>
      </c>
      <c r="T4" s="6"/>
      <c r="U4" s="6"/>
      <c r="V4" s="6"/>
      <c r="W4" s="6"/>
      <c r="X4" s="6"/>
      <c r="Y4" s="6"/>
      <c r="Z4" s="6"/>
      <c r="AA4" s="6"/>
    </row>
    <row r="5" spans="1:27" ht="31.5" customHeight="1" thickBot="1">
      <c r="A5" s="7">
        <v>1</v>
      </c>
      <c r="B5" s="46"/>
      <c r="C5" s="47"/>
      <c r="D5" s="47"/>
      <c r="E5" s="47"/>
      <c r="F5" s="48"/>
      <c r="G5" s="48"/>
      <c r="H5" s="8">
        <v>1</v>
      </c>
      <c r="I5" s="49"/>
      <c r="J5" s="8"/>
      <c r="K5" s="49"/>
      <c r="L5" s="49"/>
      <c r="M5" s="8"/>
      <c r="N5" s="49"/>
      <c r="O5" s="48"/>
      <c r="P5" s="48"/>
      <c r="Q5" s="48"/>
      <c r="R5" s="48"/>
      <c r="S5" s="43"/>
    </row>
    <row r="6" spans="1:27" ht="25.5">
      <c r="A6" s="15"/>
      <c r="B6" s="16"/>
      <c r="C6" s="16"/>
      <c r="D6" s="17"/>
      <c r="E6" s="17"/>
      <c r="F6" s="18"/>
      <c r="G6" s="18"/>
      <c r="H6" s="41"/>
      <c r="I6" s="20"/>
      <c r="J6" s="41"/>
      <c r="K6" s="41"/>
      <c r="L6" s="41"/>
      <c r="M6" s="18"/>
      <c r="N6" s="18"/>
      <c r="O6" s="18"/>
      <c r="P6" s="18"/>
      <c r="Q6" s="18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25.5">
      <c r="A7" s="15"/>
      <c r="B7" s="16"/>
      <c r="C7" s="16"/>
      <c r="D7" s="17"/>
      <c r="E7" s="17"/>
      <c r="F7" s="18"/>
      <c r="G7" s="18"/>
      <c r="H7" s="19"/>
      <c r="I7" s="20"/>
      <c r="J7" s="19"/>
      <c r="K7" s="19"/>
      <c r="L7" s="19"/>
      <c r="M7" s="18"/>
      <c r="N7" s="18"/>
      <c r="O7" s="18"/>
      <c r="P7" s="18"/>
      <c r="Q7" s="18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5.5">
      <c r="A8" s="15"/>
      <c r="B8" s="16"/>
      <c r="C8" s="16"/>
      <c r="D8" s="17"/>
      <c r="E8" s="17"/>
      <c r="F8" s="18"/>
      <c r="G8" s="18"/>
      <c r="H8" s="19"/>
      <c r="I8" s="20"/>
      <c r="J8" s="19"/>
      <c r="K8" s="19"/>
      <c r="L8" s="19"/>
      <c r="M8" s="18"/>
      <c r="N8" s="18"/>
      <c r="O8" s="18"/>
      <c r="P8" s="18"/>
      <c r="Q8" s="18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5.5">
      <c r="A9" s="15"/>
      <c r="B9" s="16"/>
      <c r="C9" s="16"/>
      <c r="D9" s="17"/>
      <c r="E9" s="17"/>
      <c r="F9" s="18"/>
      <c r="G9" s="18"/>
      <c r="H9" s="19"/>
      <c r="I9" s="20"/>
      <c r="J9" s="19"/>
      <c r="K9" s="19"/>
      <c r="L9" s="19"/>
      <c r="M9" s="18"/>
      <c r="N9" s="18"/>
      <c r="O9" s="18"/>
      <c r="P9" s="18"/>
      <c r="Q9" s="18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2:AD42"/>
  <sheetViews>
    <sheetView topLeftCell="B1" zoomScale="80" zoomScaleNormal="80" workbookViewId="0">
      <selection activeCell="H8" sqref="H8"/>
    </sheetView>
  </sheetViews>
  <sheetFormatPr defaultRowHeight="14.25"/>
  <cols>
    <col min="1" max="1" width="13.25" customWidth="1"/>
    <col min="2" max="2" width="9.375" customWidth="1"/>
    <col min="3" max="3" width="9.625" customWidth="1"/>
    <col min="4" max="4" width="10.875" customWidth="1"/>
    <col min="5" max="5" width="12.5" customWidth="1"/>
    <col min="6" max="6" width="17.125" customWidth="1"/>
    <col min="7" max="7" width="14.12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  <col min="19" max="19" width="15.125" customWidth="1"/>
  </cols>
  <sheetData>
    <row r="2" spans="1:27" ht="77.25" customHeight="1" thickBot="1"/>
    <row r="3" spans="1:27" ht="24" customHeight="1" thickBot="1">
      <c r="A3" s="92"/>
      <c r="B3" s="92"/>
      <c r="C3" s="92"/>
      <c r="D3" s="92"/>
      <c r="E3" s="92"/>
      <c r="F3" s="92"/>
      <c r="G3" s="93"/>
      <c r="H3" s="78"/>
      <c r="I3" s="78"/>
      <c r="J3" s="78"/>
      <c r="K3" s="78"/>
      <c r="L3" s="114"/>
      <c r="M3" s="94" t="s">
        <v>20</v>
      </c>
      <c r="N3" s="116"/>
      <c r="O3" s="78"/>
      <c r="P3" s="78"/>
      <c r="Q3" s="78"/>
      <c r="R3" s="78"/>
      <c r="S3" s="95"/>
      <c r="T3" s="12"/>
      <c r="U3" s="12"/>
      <c r="V3" s="12"/>
      <c r="W3" s="12"/>
      <c r="X3" s="12"/>
      <c r="Y3" s="12"/>
      <c r="Z3" s="12"/>
      <c r="AA3" s="12"/>
    </row>
    <row r="4" spans="1:27" ht="34.5" customHeight="1" thickBot="1">
      <c r="A4" s="85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0.15</v>
      </c>
      <c r="I4" s="85">
        <v>0.2</v>
      </c>
      <c r="J4" s="84">
        <v>0.25</v>
      </c>
      <c r="K4" s="84">
        <v>0.3</v>
      </c>
      <c r="L4" s="84">
        <v>0.4</v>
      </c>
      <c r="M4" s="84">
        <v>0.45</v>
      </c>
      <c r="N4" s="84">
        <v>0.5</v>
      </c>
      <c r="O4" s="84">
        <v>0.6</v>
      </c>
      <c r="P4" s="84">
        <v>0.7</v>
      </c>
      <c r="Q4" s="72">
        <v>0.8</v>
      </c>
      <c r="R4" s="85">
        <v>0.9</v>
      </c>
      <c r="S4" s="72" t="s">
        <v>15</v>
      </c>
      <c r="T4" s="6"/>
      <c r="U4" s="6"/>
      <c r="V4" s="6"/>
      <c r="W4" s="6"/>
      <c r="X4" s="6"/>
      <c r="Y4" s="6"/>
      <c r="Z4" s="6"/>
      <c r="AA4" s="6"/>
    </row>
    <row r="5" spans="1:27" ht="30" customHeight="1" thickBot="1">
      <c r="A5" s="117">
        <v>1</v>
      </c>
      <c r="B5" s="118"/>
      <c r="C5" s="119"/>
      <c r="D5" s="120"/>
      <c r="E5" s="120"/>
      <c r="F5" s="121"/>
      <c r="G5" s="122"/>
      <c r="H5" s="123"/>
      <c r="I5" s="124"/>
      <c r="J5" s="125"/>
      <c r="K5" s="124"/>
      <c r="L5" s="124"/>
      <c r="M5" s="123"/>
      <c r="N5" s="124"/>
      <c r="O5" s="121"/>
      <c r="P5" s="121"/>
      <c r="Q5" s="121"/>
      <c r="R5" s="121"/>
      <c r="S5" s="126" t="s">
        <v>36</v>
      </c>
    </row>
    <row r="6" spans="1:27" ht="25.5">
      <c r="A6" s="15"/>
      <c r="B6" s="16"/>
      <c r="C6" s="16"/>
      <c r="D6" s="17"/>
      <c r="E6" s="17"/>
      <c r="F6" s="18"/>
      <c r="G6" s="18"/>
      <c r="H6" s="41"/>
      <c r="I6" s="20"/>
      <c r="J6" s="41"/>
      <c r="K6" s="41"/>
      <c r="L6" s="41"/>
      <c r="M6" s="18"/>
      <c r="N6" s="18"/>
      <c r="O6" s="18"/>
      <c r="P6" s="18"/>
      <c r="Q6" s="18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25.5">
      <c r="A7" s="15"/>
      <c r="B7" s="16"/>
      <c r="C7" s="16"/>
      <c r="D7" s="17"/>
      <c r="E7" s="17"/>
      <c r="F7" s="18"/>
      <c r="G7" s="18"/>
      <c r="H7" s="19"/>
      <c r="I7" s="20"/>
      <c r="J7" s="19"/>
      <c r="K7" s="19"/>
      <c r="L7" s="19"/>
      <c r="M7" s="18"/>
      <c r="N7" s="18"/>
      <c r="O7" s="18"/>
      <c r="P7" s="18"/>
      <c r="Q7" s="18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5.5">
      <c r="A8" s="15"/>
      <c r="B8" s="16"/>
      <c r="C8" s="16"/>
      <c r="D8" s="17"/>
      <c r="E8" s="17"/>
      <c r="F8" s="18"/>
      <c r="G8" s="18"/>
      <c r="H8" s="19"/>
      <c r="I8" s="20"/>
      <c r="J8" s="19"/>
      <c r="K8" s="19"/>
      <c r="L8" s="19"/>
      <c r="M8" s="18"/>
      <c r="N8" s="18"/>
      <c r="O8" s="18"/>
      <c r="P8" s="18"/>
      <c r="Q8" s="18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5.5">
      <c r="A9" s="15"/>
      <c r="B9" s="16"/>
      <c r="C9" s="16"/>
      <c r="D9" s="17"/>
      <c r="E9" s="17"/>
      <c r="F9" s="18"/>
      <c r="G9" s="18"/>
      <c r="H9" s="19"/>
      <c r="I9" s="20"/>
      <c r="J9" s="19"/>
      <c r="K9" s="19"/>
      <c r="L9" s="19"/>
      <c r="M9" s="18"/>
      <c r="N9" s="18"/>
      <c r="O9" s="18"/>
      <c r="P9" s="18"/>
      <c r="Q9" s="18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  <row r="42" spans="2:16">
      <c r="H42">
        <v>1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B2:U24"/>
  <sheetViews>
    <sheetView topLeftCell="A10" workbookViewId="0">
      <selection activeCell="D5" sqref="D5:D24"/>
    </sheetView>
  </sheetViews>
  <sheetFormatPr defaultRowHeight="14.25"/>
  <cols>
    <col min="2" max="2" width="17.375" customWidth="1"/>
    <col min="3" max="3" width="18.5" customWidth="1"/>
    <col min="4" max="4" width="16.5" customWidth="1"/>
    <col min="5" max="6" width="16.25" customWidth="1"/>
    <col min="7" max="7" width="18.875" customWidth="1"/>
    <col min="8" max="8" width="17.5" customWidth="1"/>
    <col min="9" max="9" width="10.375" customWidth="1"/>
    <col min="12" max="12" width="9" customWidth="1"/>
    <col min="17" max="17" width="10.875" customWidth="1"/>
    <col min="18" max="18" width="10.375" customWidth="1"/>
  </cols>
  <sheetData>
    <row r="2" spans="2:21" ht="37.5" customHeight="1">
      <c r="B2" s="1"/>
      <c r="D2" s="1"/>
      <c r="E2" s="2"/>
      <c r="F2" s="2"/>
      <c r="G2" s="3"/>
      <c r="I2" s="1"/>
      <c r="J2" s="1"/>
    </row>
    <row r="3" spans="2:21" ht="21" thickBot="1">
      <c r="B3" s="4"/>
    </row>
    <row r="4" spans="2:21" ht="24" customHeight="1" thickBot="1">
      <c r="B4" s="4"/>
      <c r="D4" s="127" t="s">
        <v>13</v>
      </c>
      <c r="E4" s="128" t="s">
        <v>14</v>
      </c>
      <c r="F4" s="83" t="s">
        <v>126</v>
      </c>
      <c r="G4" s="127" t="s">
        <v>15</v>
      </c>
    </row>
    <row r="5" spans="2:21" ht="30" customHeight="1" thickBot="1">
      <c r="D5" s="231">
        <v>13</v>
      </c>
      <c r="E5" s="215">
        <v>1</v>
      </c>
      <c r="F5" s="215">
        <v>0</v>
      </c>
      <c r="G5" s="266"/>
      <c r="H5" s="129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</row>
    <row r="6" spans="2:21" ht="27" thickBot="1">
      <c r="D6" s="301">
        <v>13</v>
      </c>
      <c r="E6" s="142">
        <v>1</v>
      </c>
      <c r="F6" s="142">
        <v>1</v>
      </c>
      <c r="G6" s="267"/>
      <c r="H6" s="1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6"/>
    </row>
    <row r="7" spans="2:21" ht="27" thickBot="1">
      <c r="D7" s="231">
        <v>14</v>
      </c>
      <c r="E7" s="215">
        <v>1</v>
      </c>
      <c r="F7" s="215">
        <v>1</v>
      </c>
      <c r="G7" s="266"/>
      <c r="H7" s="14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</row>
    <row r="8" spans="2:21" ht="27" thickBot="1">
      <c r="D8" s="231">
        <v>16.5</v>
      </c>
      <c r="E8" s="215">
        <v>1</v>
      </c>
      <c r="F8" s="215">
        <v>1</v>
      </c>
      <c r="G8" s="266"/>
      <c r="H8" s="14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</row>
    <row r="9" spans="2:21" ht="27" thickBot="1">
      <c r="D9" s="302">
        <v>17</v>
      </c>
      <c r="E9" s="214">
        <v>1</v>
      </c>
      <c r="F9" s="214">
        <v>1</v>
      </c>
      <c r="G9" s="268"/>
      <c r="H9" s="14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</row>
    <row r="10" spans="2:21" ht="27" thickBot="1">
      <c r="D10" s="231">
        <v>18</v>
      </c>
      <c r="E10" s="215">
        <v>1</v>
      </c>
      <c r="F10" s="215">
        <v>1</v>
      </c>
      <c r="G10" s="266"/>
      <c r="H10" s="14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</row>
    <row r="11" spans="2:21" ht="27" thickBot="1">
      <c r="D11" s="231">
        <v>19</v>
      </c>
      <c r="E11" s="215">
        <v>1</v>
      </c>
      <c r="F11" s="215">
        <v>1</v>
      </c>
      <c r="G11" s="266"/>
      <c r="H11" s="14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</row>
    <row r="12" spans="2:21" ht="27" thickBot="1">
      <c r="D12" s="231">
        <v>20</v>
      </c>
      <c r="E12" s="142">
        <v>1</v>
      </c>
      <c r="F12" s="142">
        <v>0</v>
      </c>
      <c r="G12" s="267"/>
      <c r="H12" s="14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2:21" ht="27" thickBot="1">
      <c r="D13" s="231">
        <v>20.5</v>
      </c>
      <c r="E13" s="215">
        <v>1</v>
      </c>
      <c r="F13" s="215">
        <v>1</v>
      </c>
      <c r="G13" s="266"/>
      <c r="H13" s="14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</row>
    <row r="14" spans="2:21" ht="27" thickBot="1">
      <c r="D14" s="231">
        <v>21</v>
      </c>
      <c r="E14" s="215">
        <v>1</v>
      </c>
      <c r="F14" s="215">
        <v>1</v>
      </c>
      <c r="G14" s="266"/>
      <c r="H14" s="14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</row>
    <row r="15" spans="2:21" ht="27" thickBot="1">
      <c r="D15" s="231">
        <v>22</v>
      </c>
      <c r="E15" s="215">
        <v>1</v>
      </c>
      <c r="F15" s="215">
        <v>1</v>
      </c>
      <c r="G15" s="266"/>
      <c r="H15" s="14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</row>
    <row r="16" spans="2:21" ht="27" thickBot="1">
      <c r="D16" s="231">
        <v>24</v>
      </c>
      <c r="E16" s="215">
        <v>1</v>
      </c>
      <c r="F16" s="215">
        <v>1</v>
      </c>
      <c r="G16" s="266"/>
      <c r="H16" s="14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</row>
    <row r="17" spans="4:21" ht="27" thickBot="1">
      <c r="D17" s="231">
        <v>25</v>
      </c>
      <c r="E17" s="215">
        <v>1</v>
      </c>
      <c r="F17" s="215">
        <v>1</v>
      </c>
      <c r="G17" s="266"/>
      <c r="H17" s="1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</row>
    <row r="18" spans="4:21" ht="27" thickBot="1">
      <c r="D18" s="231">
        <v>26</v>
      </c>
      <c r="E18" s="215">
        <v>1</v>
      </c>
      <c r="F18" s="215">
        <v>1</v>
      </c>
      <c r="G18" s="266"/>
      <c r="H18" s="14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</row>
    <row r="19" spans="4:21" ht="27" thickBot="1">
      <c r="D19" s="231">
        <v>27</v>
      </c>
      <c r="E19" s="215">
        <v>1</v>
      </c>
      <c r="F19" s="215">
        <v>1</v>
      </c>
      <c r="G19" s="266"/>
      <c r="H19" s="14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</row>
    <row r="20" spans="4:21" ht="27" thickBot="1">
      <c r="D20" s="231">
        <v>28</v>
      </c>
      <c r="E20" s="231">
        <v>1</v>
      </c>
      <c r="F20" s="231">
        <v>1</v>
      </c>
      <c r="G20" s="267"/>
      <c r="H20" s="14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</row>
    <row r="21" spans="4:21" ht="27" thickBot="1">
      <c r="D21" s="231">
        <v>28.8</v>
      </c>
      <c r="E21" s="215">
        <v>1</v>
      </c>
      <c r="F21" s="215">
        <v>0</v>
      </c>
      <c r="G21" s="266"/>
    </row>
    <row r="22" spans="4:21" ht="27" thickBot="1">
      <c r="D22" s="302">
        <v>29</v>
      </c>
      <c r="E22" s="214">
        <v>1</v>
      </c>
      <c r="F22" s="214">
        <v>1</v>
      </c>
      <c r="G22" s="268"/>
    </row>
    <row r="23" spans="4:21" ht="27" thickBot="1">
      <c r="D23" s="231">
        <v>30</v>
      </c>
      <c r="E23" s="142">
        <v>1</v>
      </c>
      <c r="F23" s="142">
        <v>1</v>
      </c>
      <c r="G23" s="267"/>
    </row>
    <row r="24" spans="4:21" ht="27" thickBot="1">
      <c r="D24" s="231">
        <v>31.7</v>
      </c>
      <c r="E24" s="215">
        <v>1</v>
      </c>
      <c r="F24" s="215">
        <v>0</v>
      </c>
      <c r="G24" s="266"/>
    </row>
  </sheetData>
  <sortState ref="D5:F24">
    <sortCondition ref="D5:D24"/>
  </sortState>
  <mergeCells count="1">
    <mergeCell ref="J5:U5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2:AD32"/>
  <sheetViews>
    <sheetView topLeftCell="A19" zoomScale="80" zoomScaleNormal="80" workbookViewId="0">
      <selection activeCell="A5" sqref="A5:R21"/>
    </sheetView>
  </sheetViews>
  <sheetFormatPr defaultRowHeight="14.25"/>
  <cols>
    <col min="1" max="1" width="14.25" customWidth="1"/>
    <col min="2" max="2" width="9.375" customWidth="1"/>
    <col min="3" max="3" width="9.625" customWidth="1"/>
    <col min="4" max="4" width="10.875" customWidth="1"/>
    <col min="5" max="5" width="12" customWidth="1"/>
    <col min="6" max="6" width="15.7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92"/>
      <c r="B3" s="92"/>
      <c r="C3" s="92"/>
      <c r="D3" s="92"/>
      <c r="E3" s="92"/>
      <c r="F3" s="92"/>
      <c r="G3" s="93"/>
      <c r="H3" s="78"/>
      <c r="I3" s="78"/>
      <c r="J3" s="78"/>
      <c r="K3" s="78"/>
      <c r="L3" s="114" t="s">
        <v>38</v>
      </c>
      <c r="M3" s="94"/>
      <c r="N3" s="116"/>
      <c r="O3" s="78"/>
      <c r="P3" s="78"/>
      <c r="Q3" s="78"/>
      <c r="R3" s="95"/>
      <c r="S3" s="12"/>
      <c r="T3" s="12"/>
      <c r="U3" s="12"/>
      <c r="V3" s="12"/>
      <c r="W3" s="12"/>
      <c r="X3" s="12"/>
      <c r="Y3" s="12"/>
      <c r="Z3" s="12"/>
    </row>
    <row r="4" spans="1:27" ht="26.25" thickBot="1">
      <c r="A4" s="85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0.2</v>
      </c>
      <c r="I4" s="85">
        <v>0.25</v>
      </c>
      <c r="J4" s="84">
        <v>0.3</v>
      </c>
      <c r="K4" s="84">
        <v>0.4</v>
      </c>
      <c r="L4" s="84">
        <v>0.5</v>
      </c>
      <c r="M4" s="84">
        <v>0.6</v>
      </c>
      <c r="N4" s="84">
        <v>0.7</v>
      </c>
      <c r="O4" s="84">
        <v>0.8</v>
      </c>
      <c r="P4" s="84">
        <v>0.88</v>
      </c>
      <c r="Q4" s="72">
        <v>0.9</v>
      </c>
      <c r="R4" s="85">
        <v>1</v>
      </c>
      <c r="S4" s="6"/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141">
        <v>1</v>
      </c>
      <c r="B5" s="123">
        <v>13.3</v>
      </c>
      <c r="C5" s="123">
        <v>9.1</v>
      </c>
      <c r="D5" s="123"/>
      <c r="E5" s="123">
        <v>1</v>
      </c>
      <c r="F5" s="123"/>
      <c r="G5" s="123"/>
      <c r="H5" s="175">
        <v>1</v>
      </c>
      <c r="I5" s="123"/>
      <c r="J5" s="123"/>
      <c r="K5" s="123"/>
      <c r="L5" s="123">
        <v>1</v>
      </c>
      <c r="M5" s="123"/>
      <c r="N5" s="123"/>
      <c r="O5" s="123"/>
      <c r="P5" s="232"/>
      <c r="Q5" s="123"/>
      <c r="R5" s="123"/>
      <c r="S5" s="14"/>
      <c r="T5" s="14"/>
      <c r="U5" s="14"/>
      <c r="V5" s="14"/>
      <c r="W5" s="14"/>
      <c r="X5" s="6"/>
      <c r="Y5" s="6"/>
      <c r="Z5" s="6"/>
      <c r="AA5" s="6"/>
    </row>
    <row r="6" spans="1:27" ht="26.25" thickBot="1">
      <c r="A6" s="141">
        <v>1</v>
      </c>
      <c r="B6" s="123">
        <v>14</v>
      </c>
      <c r="C6" s="123">
        <v>5.2</v>
      </c>
      <c r="D6" s="123"/>
      <c r="E6" s="123">
        <v>1</v>
      </c>
      <c r="F6" s="123"/>
      <c r="G6" s="123"/>
      <c r="H6" s="175">
        <v>1</v>
      </c>
      <c r="I6" s="123"/>
      <c r="J6" s="123"/>
      <c r="K6" s="123"/>
      <c r="L6" s="123">
        <v>1</v>
      </c>
      <c r="M6" s="123"/>
      <c r="N6" s="123"/>
      <c r="O6" s="123"/>
      <c r="P6" s="232"/>
      <c r="Q6" s="123"/>
      <c r="R6" s="123"/>
      <c r="S6" s="6"/>
      <c r="T6" s="6"/>
      <c r="U6" s="6"/>
      <c r="V6" s="6"/>
      <c r="W6" s="6"/>
      <c r="X6" s="6"/>
      <c r="Y6" s="6"/>
      <c r="Z6" s="6"/>
      <c r="AA6" s="6"/>
    </row>
    <row r="7" spans="1:27" ht="26.25" thickBot="1">
      <c r="A7" s="141">
        <v>1</v>
      </c>
      <c r="B7" s="123">
        <v>16</v>
      </c>
      <c r="C7" s="123">
        <v>14</v>
      </c>
      <c r="D7" s="123"/>
      <c r="E7" s="123">
        <v>1</v>
      </c>
      <c r="F7" s="123"/>
      <c r="G7" s="123"/>
      <c r="H7" s="175">
        <v>1</v>
      </c>
      <c r="I7" s="123"/>
      <c r="J7" s="123"/>
      <c r="K7" s="123">
        <v>1</v>
      </c>
      <c r="L7" s="123"/>
      <c r="M7" s="123"/>
      <c r="N7" s="123"/>
      <c r="O7" s="123"/>
      <c r="P7" s="232"/>
      <c r="Q7" s="123"/>
      <c r="R7" s="123"/>
      <c r="S7" s="6"/>
      <c r="T7" s="6"/>
      <c r="U7" s="6"/>
      <c r="V7" s="6"/>
      <c r="W7" s="6"/>
      <c r="X7" s="6"/>
      <c r="Y7" s="6"/>
      <c r="Z7" s="6"/>
      <c r="AA7" s="6"/>
    </row>
    <row r="8" spans="1:27" ht="26.25" thickBot="1">
      <c r="A8" s="141">
        <v>2</v>
      </c>
      <c r="B8" s="123">
        <v>16.5</v>
      </c>
      <c r="C8" s="123">
        <v>15</v>
      </c>
      <c r="D8" s="123"/>
      <c r="E8" s="123">
        <v>1</v>
      </c>
      <c r="F8" s="123"/>
      <c r="G8" s="123"/>
      <c r="H8" s="175">
        <v>1</v>
      </c>
      <c r="I8" s="123"/>
      <c r="J8" s="123"/>
      <c r="K8" s="123">
        <v>1</v>
      </c>
      <c r="L8" s="123"/>
      <c r="M8" s="123"/>
      <c r="N8" s="123"/>
      <c r="O8" s="123"/>
      <c r="P8" s="232"/>
      <c r="Q8" s="123"/>
      <c r="R8" s="123"/>
      <c r="S8" s="6"/>
      <c r="T8" s="6"/>
      <c r="U8" s="6"/>
      <c r="V8" s="6"/>
      <c r="W8" s="6"/>
      <c r="X8" s="6"/>
      <c r="Y8" s="6"/>
      <c r="Z8" s="6"/>
      <c r="AA8" s="6"/>
    </row>
    <row r="9" spans="1:27" ht="26.25" thickBot="1">
      <c r="A9" s="141">
        <v>1</v>
      </c>
      <c r="B9" s="123">
        <v>17.8</v>
      </c>
      <c r="C9" s="123">
        <v>17.399999999999999</v>
      </c>
      <c r="D9" s="141"/>
      <c r="E9" s="123">
        <v>1</v>
      </c>
      <c r="F9" s="123"/>
      <c r="G9" s="123"/>
      <c r="H9" s="175">
        <v>1</v>
      </c>
      <c r="I9" s="123"/>
      <c r="J9" s="123"/>
      <c r="K9" s="123"/>
      <c r="L9" s="123">
        <v>1</v>
      </c>
      <c r="M9" s="123"/>
      <c r="N9" s="123"/>
      <c r="O9" s="123"/>
      <c r="P9" s="232"/>
      <c r="Q9" s="123"/>
      <c r="R9" s="123"/>
      <c r="S9" s="6"/>
      <c r="T9" s="6"/>
      <c r="U9" s="6"/>
      <c r="V9" s="6"/>
      <c r="W9" s="6"/>
      <c r="X9" s="6"/>
      <c r="Y9" s="6"/>
      <c r="Z9" s="6"/>
      <c r="AA9" s="6"/>
    </row>
    <row r="10" spans="1:27" ht="26.25" thickBot="1">
      <c r="A10" s="141">
        <v>1</v>
      </c>
      <c r="B10" s="141">
        <v>19</v>
      </c>
      <c r="C10" s="123">
        <v>13.1</v>
      </c>
      <c r="D10" s="122"/>
      <c r="E10" s="122"/>
      <c r="F10" s="122"/>
      <c r="G10" s="122"/>
      <c r="H10" s="249">
        <v>1</v>
      </c>
      <c r="I10" s="122"/>
      <c r="J10" s="122"/>
      <c r="K10" s="123">
        <v>2</v>
      </c>
      <c r="L10" s="122"/>
      <c r="M10" s="122"/>
      <c r="N10" s="122"/>
      <c r="O10" s="122"/>
      <c r="P10" s="122"/>
      <c r="Q10" s="122"/>
      <c r="R10" s="122"/>
      <c r="S10" s="6"/>
      <c r="T10" s="6"/>
    </row>
    <row r="11" spans="1:27" ht="26.25" thickBot="1">
      <c r="A11" s="141">
        <v>2</v>
      </c>
      <c r="B11" s="141">
        <v>19.3</v>
      </c>
      <c r="C11" s="123">
        <v>13.1</v>
      </c>
      <c r="D11" s="141"/>
      <c r="E11" s="123">
        <v>1</v>
      </c>
      <c r="F11" s="123"/>
      <c r="G11" s="123"/>
      <c r="H11" s="175">
        <v>2</v>
      </c>
      <c r="I11" s="123"/>
      <c r="J11" s="123"/>
      <c r="K11" s="123">
        <v>2</v>
      </c>
      <c r="L11" s="123"/>
      <c r="M11" s="123"/>
      <c r="N11" s="123"/>
      <c r="O11" s="123"/>
      <c r="P11" s="232"/>
      <c r="Q11" s="123"/>
      <c r="R11" s="123"/>
      <c r="S11" s="6"/>
      <c r="T11" s="6"/>
      <c r="U11" s="6"/>
      <c r="V11" s="6"/>
      <c r="W11" s="6"/>
      <c r="X11" s="6"/>
      <c r="Y11" s="6"/>
      <c r="Z11" s="6"/>
      <c r="AA11" s="6"/>
    </row>
    <row r="12" spans="1:27" ht="26.25" thickBot="1">
      <c r="A12" s="141">
        <v>1</v>
      </c>
      <c r="B12" s="123">
        <v>20</v>
      </c>
      <c r="C12" s="123">
        <v>5</v>
      </c>
      <c r="D12" s="141"/>
      <c r="E12" s="123">
        <v>1</v>
      </c>
      <c r="F12" s="123"/>
      <c r="G12" s="123"/>
      <c r="H12" s="175">
        <v>1</v>
      </c>
      <c r="I12" s="123"/>
      <c r="J12" s="123"/>
      <c r="K12" s="123"/>
      <c r="L12" s="123">
        <v>1</v>
      </c>
      <c r="M12" s="123"/>
      <c r="N12" s="123"/>
      <c r="O12" s="123"/>
      <c r="P12" s="123">
        <v>1</v>
      </c>
      <c r="Q12" s="123"/>
      <c r="R12" s="123"/>
      <c r="S12" s="6"/>
      <c r="T12" s="6"/>
      <c r="U12" s="6"/>
      <c r="V12" s="6"/>
      <c r="W12" s="6"/>
      <c r="X12" s="6"/>
      <c r="Y12" s="6"/>
      <c r="Z12" s="6"/>
      <c r="AA12" s="6"/>
    </row>
    <row r="13" spans="1:27" ht="26.25" thickBot="1">
      <c r="A13" s="141">
        <v>1</v>
      </c>
      <c r="B13" s="123">
        <v>20</v>
      </c>
      <c r="C13" s="123">
        <v>10</v>
      </c>
      <c r="D13" s="141"/>
      <c r="E13" s="123">
        <v>1</v>
      </c>
      <c r="F13" s="123"/>
      <c r="G13" s="123"/>
      <c r="H13" s="175">
        <v>1</v>
      </c>
      <c r="I13" s="123"/>
      <c r="J13" s="123"/>
      <c r="K13" s="123">
        <v>1</v>
      </c>
      <c r="L13" s="123">
        <v>1</v>
      </c>
      <c r="M13" s="123"/>
      <c r="N13" s="123"/>
      <c r="O13" s="123"/>
      <c r="P13" s="232"/>
      <c r="Q13" s="123"/>
      <c r="R13" s="123"/>
      <c r="S13" s="6"/>
      <c r="T13" s="6"/>
      <c r="U13" s="6"/>
      <c r="V13" s="6"/>
      <c r="W13" s="6"/>
      <c r="X13" s="6"/>
      <c r="Y13" s="6"/>
      <c r="Z13" s="6"/>
      <c r="AA13" s="6"/>
    </row>
    <row r="14" spans="1:27" ht="26.25" thickBot="1">
      <c r="A14" s="141">
        <v>3</v>
      </c>
      <c r="B14" s="229">
        <v>21</v>
      </c>
      <c r="C14" s="123">
        <v>4</v>
      </c>
      <c r="D14" s="141"/>
      <c r="E14" s="123"/>
      <c r="F14" s="123"/>
      <c r="G14" s="123"/>
      <c r="H14" s="175"/>
      <c r="I14" s="123"/>
      <c r="J14" s="123"/>
      <c r="K14" s="123"/>
      <c r="L14" s="123"/>
      <c r="M14" s="123"/>
      <c r="N14" s="123"/>
      <c r="O14" s="123"/>
      <c r="P14" s="232"/>
      <c r="Q14" s="123"/>
      <c r="R14" s="123"/>
      <c r="S14" s="6"/>
      <c r="T14" s="6"/>
      <c r="U14" s="6"/>
      <c r="V14" s="6"/>
      <c r="W14" s="6"/>
      <c r="X14" s="6"/>
      <c r="Y14" s="6"/>
      <c r="Z14" s="6"/>
      <c r="AA14" s="6"/>
    </row>
    <row r="15" spans="1:27" ht="26.25" thickBot="1">
      <c r="A15" s="141">
        <v>7</v>
      </c>
      <c r="B15" s="123">
        <v>25</v>
      </c>
      <c r="C15" s="123">
        <v>4</v>
      </c>
      <c r="D15" s="141"/>
      <c r="E15" s="123"/>
      <c r="F15" s="123"/>
      <c r="G15" s="123"/>
      <c r="H15" s="123"/>
      <c r="I15" s="232"/>
      <c r="J15" s="123"/>
      <c r="K15" s="123"/>
      <c r="L15" s="123"/>
      <c r="M15" s="123"/>
      <c r="N15" s="123"/>
      <c r="O15" s="123"/>
      <c r="P15" s="232"/>
      <c r="Q15" s="123"/>
      <c r="R15" s="123"/>
      <c r="S15" s="6"/>
      <c r="T15" s="6"/>
      <c r="U15" s="6"/>
      <c r="V15" s="6"/>
      <c r="W15" s="6"/>
      <c r="X15" s="6"/>
      <c r="Y15" s="6"/>
      <c r="Z15" s="6"/>
      <c r="AA15" s="6"/>
    </row>
    <row r="16" spans="1:27" ht="26.25" thickBot="1">
      <c r="A16" s="141">
        <v>1</v>
      </c>
      <c r="B16" s="123">
        <v>25</v>
      </c>
      <c r="C16" s="123">
        <v>2.5</v>
      </c>
      <c r="D16" s="141"/>
      <c r="E16" s="123"/>
      <c r="F16" s="123"/>
      <c r="G16" s="123"/>
      <c r="H16" s="123">
        <v>1</v>
      </c>
      <c r="I16" s="123"/>
      <c r="J16" s="123"/>
      <c r="K16" s="123">
        <v>1</v>
      </c>
      <c r="L16" s="123"/>
      <c r="M16" s="123"/>
      <c r="N16" s="123"/>
      <c r="O16" s="123"/>
      <c r="P16" s="232"/>
      <c r="Q16" s="123"/>
      <c r="R16" s="123"/>
      <c r="S16" s="6"/>
      <c r="T16" s="6"/>
      <c r="U16" s="6"/>
      <c r="V16" s="6"/>
      <c r="W16" s="6"/>
      <c r="X16" s="6"/>
      <c r="Y16" s="6"/>
      <c r="Z16" s="6"/>
      <c r="AA16" s="6"/>
    </row>
    <row r="17" spans="1:30" ht="26.25" thickBot="1">
      <c r="A17" s="141">
        <v>2</v>
      </c>
      <c r="B17" s="123">
        <v>25</v>
      </c>
      <c r="C17" s="123">
        <v>2</v>
      </c>
      <c r="D17" s="141"/>
      <c r="E17" s="123">
        <v>1</v>
      </c>
      <c r="F17" s="123"/>
      <c r="G17" s="123">
        <v>1</v>
      </c>
      <c r="H17" s="123">
        <v>1</v>
      </c>
      <c r="I17" s="123"/>
      <c r="J17" s="123"/>
      <c r="K17" s="123">
        <v>1</v>
      </c>
      <c r="L17" s="123"/>
      <c r="M17" s="123"/>
      <c r="N17" s="123"/>
      <c r="O17" s="123"/>
      <c r="P17" s="232"/>
      <c r="Q17" s="123"/>
      <c r="R17" s="123"/>
      <c r="S17" s="6"/>
      <c r="T17" s="6"/>
      <c r="U17" s="6"/>
      <c r="V17" s="6"/>
      <c r="W17" s="6"/>
      <c r="X17" s="6"/>
      <c r="Y17" s="6"/>
      <c r="Z17" s="6"/>
      <c r="AA17" s="6"/>
    </row>
    <row r="18" spans="1:30" ht="26.25" thickBot="1">
      <c r="A18" s="141">
        <v>1</v>
      </c>
      <c r="B18" s="227">
        <v>25.7</v>
      </c>
      <c r="C18" s="227">
        <v>10.7</v>
      </c>
      <c r="D18" s="294"/>
      <c r="E18" s="227"/>
      <c r="F18" s="172"/>
      <c r="G18" s="172"/>
      <c r="H18" s="226">
        <v>1</v>
      </c>
      <c r="I18" s="123"/>
      <c r="J18" s="226"/>
      <c r="K18" s="226"/>
      <c r="L18" s="226"/>
      <c r="M18" s="172"/>
      <c r="N18" s="172"/>
      <c r="O18" s="172"/>
      <c r="P18" s="232"/>
      <c r="Q18" s="172"/>
      <c r="R18" s="172"/>
      <c r="AC18" s="6"/>
      <c r="AD18" s="6"/>
    </row>
    <row r="19" spans="1:30" ht="26.25" thickBot="1">
      <c r="A19" s="141">
        <v>1</v>
      </c>
      <c r="B19" s="123">
        <v>30</v>
      </c>
      <c r="C19" s="123">
        <v>10</v>
      </c>
      <c r="D19" s="141"/>
      <c r="E19" s="123">
        <v>1</v>
      </c>
      <c r="F19" s="123"/>
      <c r="G19" s="123"/>
      <c r="H19" s="123">
        <v>1</v>
      </c>
      <c r="I19" s="123"/>
      <c r="J19" s="123"/>
      <c r="K19" s="123"/>
      <c r="L19" s="123"/>
      <c r="M19" s="123"/>
      <c r="N19" s="123"/>
      <c r="O19" s="123"/>
      <c r="P19" s="232"/>
      <c r="Q19" s="123"/>
      <c r="R19" s="123"/>
      <c r="AC19" s="6"/>
      <c r="AD19" s="6"/>
    </row>
    <row r="20" spans="1:30" ht="23.25" customHeight="1" thickBot="1">
      <c r="A20" s="141">
        <v>1</v>
      </c>
      <c r="B20" s="123">
        <v>30</v>
      </c>
      <c r="C20" s="123">
        <v>5</v>
      </c>
      <c r="D20" s="141"/>
      <c r="E20" s="123"/>
      <c r="F20" s="123"/>
      <c r="G20" s="123"/>
      <c r="H20" s="123">
        <v>3</v>
      </c>
      <c r="I20" s="232"/>
      <c r="J20" s="123">
        <v>1</v>
      </c>
      <c r="K20" s="123">
        <v>2</v>
      </c>
      <c r="L20" s="123">
        <v>2</v>
      </c>
      <c r="M20" s="123"/>
      <c r="N20" s="123">
        <v>2</v>
      </c>
      <c r="O20" s="123"/>
      <c r="P20" s="232"/>
      <c r="Q20" s="123"/>
      <c r="R20" s="123">
        <v>1</v>
      </c>
    </row>
    <row r="21" spans="1:30" ht="21" thickBot="1">
      <c r="A21" s="141">
        <v>1</v>
      </c>
      <c r="B21" s="123">
        <v>30</v>
      </c>
      <c r="C21" s="123">
        <v>5.4</v>
      </c>
      <c r="D21" s="123"/>
      <c r="E21" s="123">
        <v>1</v>
      </c>
      <c r="F21" s="222"/>
      <c r="G21" s="222"/>
      <c r="H21" s="222">
        <v>1</v>
      </c>
      <c r="I21" s="123"/>
      <c r="J21" s="222"/>
      <c r="K21" s="222"/>
      <c r="L21" s="222"/>
      <c r="M21" s="222"/>
      <c r="N21" s="222"/>
      <c r="O21" s="222"/>
      <c r="P21" s="232"/>
      <c r="Q21" s="222"/>
      <c r="R21" s="222"/>
    </row>
    <row r="28" spans="1:30" ht="18" customHeight="1"/>
    <row r="29" spans="1:30"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</sheetData>
  <sortState ref="A5:R21">
    <sortCondition ref="B5:B21"/>
  </sortState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2:AD31"/>
  <sheetViews>
    <sheetView zoomScale="90" zoomScaleNormal="90" workbookViewId="0">
      <selection activeCell="A5" sqref="A5:A16"/>
    </sheetView>
  </sheetViews>
  <sheetFormatPr defaultRowHeight="14.25"/>
  <cols>
    <col min="1" max="1" width="12.5" customWidth="1"/>
    <col min="2" max="2" width="9.375" customWidth="1"/>
    <col min="3" max="3" width="9.625" customWidth="1"/>
    <col min="4" max="4" width="10.875" customWidth="1"/>
    <col min="5" max="5" width="12.75" customWidth="1"/>
    <col min="6" max="6" width="15.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92"/>
      <c r="B3" s="92"/>
      <c r="C3" s="92"/>
      <c r="D3" s="92"/>
      <c r="E3" s="92"/>
      <c r="F3" s="92"/>
      <c r="G3" s="93"/>
      <c r="H3" s="78"/>
      <c r="I3" s="78"/>
      <c r="J3" s="78"/>
      <c r="K3" s="78"/>
      <c r="L3" s="114" t="s">
        <v>39</v>
      </c>
      <c r="M3" s="94"/>
      <c r="N3" s="116"/>
      <c r="O3" s="78"/>
      <c r="P3" s="78"/>
      <c r="Q3" s="95"/>
      <c r="R3" s="12"/>
      <c r="S3" s="12"/>
      <c r="T3" s="12"/>
      <c r="U3" s="12"/>
      <c r="V3" s="12"/>
      <c r="W3" s="12"/>
      <c r="X3" s="12"/>
      <c r="Y3" s="12"/>
    </row>
    <row r="4" spans="1:27" ht="26.25" thickBot="1">
      <c r="A4" s="85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0.2</v>
      </c>
      <c r="I4" s="85">
        <v>0.25</v>
      </c>
      <c r="J4" s="84">
        <v>0.3</v>
      </c>
      <c r="K4" s="84">
        <v>0.4</v>
      </c>
      <c r="L4" s="84">
        <v>0.5</v>
      </c>
      <c r="M4" s="84">
        <v>0.6</v>
      </c>
      <c r="N4" s="84">
        <v>0.7</v>
      </c>
      <c r="O4" s="84">
        <v>0.8</v>
      </c>
      <c r="P4" s="84">
        <v>0.9</v>
      </c>
      <c r="Q4" s="72">
        <v>2.2000000000000002</v>
      </c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303">
        <v>1</v>
      </c>
      <c r="B5" s="226">
        <v>8.1</v>
      </c>
      <c r="C5" s="226">
        <v>31</v>
      </c>
      <c r="D5" s="226"/>
      <c r="E5" s="226"/>
      <c r="F5" s="226"/>
      <c r="G5" s="226"/>
      <c r="H5" s="226">
        <v>1</v>
      </c>
      <c r="I5" s="226"/>
      <c r="J5" s="226"/>
      <c r="K5" s="226">
        <v>1</v>
      </c>
      <c r="L5" s="123"/>
      <c r="M5" s="123"/>
      <c r="N5" s="123"/>
      <c r="O5" s="123"/>
      <c r="P5" s="123"/>
      <c r="Q5" s="123"/>
      <c r="R5" s="14"/>
      <c r="S5" s="14"/>
      <c r="T5" s="14"/>
      <c r="U5" s="14"/>
      <c r="V5" s="14"/>
      <c r="W5" s="14"/>
      <c r="X5" s="6"/>
      <c r="Y5" s="6"/>
      <c r="Z5" s="6"/>
      <c r="AA5" s="6"/>
    </row>
    <row r="6" spans="1:27" ht="26.25" thickBot="1">
      <c r="A6" s="141">
        <v>2</v>
      </c>
      <c r="B6" s="227">
        <v>10</v>
      </c>
      <c r="C6" s="227">
        <v>2</v>
      </c>
      <c r="D6" s="227"/>
      <c r="E6" s="227"/>
      <c r="F6" s="172"/>
      <c r="G6" s="172"/>
      <c r="H6" s="226">
        <v>1</v>
      </c>
      <c r="I6" s="123"/>
      <c r="J6" s="226"/>
      <c r="K6" s="226"/>
      <c r="L6" s="226"/>
      <c r="M6" s="172"/>
      <c r="N6" s="172"/>
      <c r="O6" s="172"/>
      <c r="P6" s="172"/>
      <c r="Q6" s="172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26.25" thickBot="1">
      <c r="A7" s="303">
        <v>1</v>
      </c>
      <c r="B7" s="226">
        <v>14</v>
      </c>
      <c r="C7" s="226">
        <v>7</v>
      </c>
      <c r="D7" s="226"/>
      <c r="E7" s="226">
        <v>1</v>
      </c>
      <c r="F7" s="226"/>
      <c r="G7" s="226"/>
      <c r="H7" s="226">
        <v>2</v>
      </c>
      <c r="I7" s="226"/>
      <c r="J7" s="226"/>
      <c r="K7" s="226">
        <v>1</v>
      </c>
      <c r="L7" s="123"/>
      <c r="M7" s="123"/>
      <c r="N7" s="123"/>
      <c r="O7" s="123"/>
      <c r="P7" s="123"/>
      <c r="Q7" s="123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6.25" thickBot="1">
      <c r="A8" s="141">
        <v>1</v>
      </c>
      <c r="B8" s="227">
        <v>15</v>
      </c>
      <c r="C8" s="227">
        <v>6.5</v>
      </c>
      <c r="D8" s="227"/>
      <c r="E8" s="227">
        <v>1</v>
      </c>
      <c r="F8" s="172"/>
      <c r="G8" s="172"/>
      <c r="H8" s="226">
        <v>1</v>
      </c>
      <c r="I8" s="123"/>
      <c r="J8" s="226"/>
      <c r="K8" s="226"/>
      <c r="L8" s="226">
        <v>1</v>
      </c>
      <c r="M8" s="172"/>
      <c r="N8" s="172"/>
      <c r="O8" s="172"/>
      <c r="P8" s="172"/>
      <c r="Q8" s="172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6.25" thickBot="1">
      <c r="A9" s="303">
        <v>1</v>
      </c>
      <c r="B9" s="226">
        <v>15</v>
      </c>
      <c r="C9" s="226">
        <v>2</v>
      </c>
      <c r="D9" s="226"/>
      <c r="E9" s="226">
        <v>1</v>
      </c>
      <c r="F9" s="226"/>
      <c r="G9" s="226"/>
      <c r="H9" s="226">
        <v>1</v>
      </c>
      <c r="I9" s="226"/>
      <c r="J9" s="226"/>
      <c r="K9" s="226"/>
      <c r="L9" s="123"/>
      <c r="M9" s="123"/>
      <c r="N9" s="123"/>
      <c r="O9" s="123"/>
      <c r="P9" s="123"/>
      <c r="Q9" s="123"/>
      <c r="R9" s="6"/>
      <c r="S9" s="6"/>
      <c r="T9" s="6"/>
    </row>
    <row r="10" spans="1:27" ht="23.25" customHeight="1" thickBot="1">
      <c r="A10" s="303">
        <v>1</v>
      </c>
      <c r="B10" s="226">
        <v>16</v>
      </c>
      <c r="C10" s="226">
        <v>8</v>
      </c>
      <c r="D10" s="226"/>
      <c r="E10" s="226">
        <v>1</v>
      </c>
      <c r="F10" s="226"/>
      <c r="G10" s="226"/>
      <c r="H10" s="226">
        <v>2</v>
      </c>
      <c r="I10" s="226"/>
      <c r="J10" s="226"/>
      <c r="K10" s="226">
        <v>2</v>
      </c>
      <c r="L10" s="123"/>
      <c r="M10" s="123"/>
      <c r="N10" s="123"/>
      <c r="O10" s="123"/>
      <c r="P10" s="123"/>
      <c r="Q10" s="123"/>
    </row>
    <row r="11" spans="1:27" ht="21.75" customHeight="1" thickBot="1">
      <c r="A11" s="141">
        <v>2</v>
      </c>
      <c r="B11" s="227">
        <v>20</v>
      </c>
      <c r="C11" s="227">
        <v>3</v>
      </c>
      <c r="D11" s="227"/>
      <c r="E11" s="227"/>
      <c r="F11" s="172"/>
      <c r="G11" s="172"/>
      <c r="H11" s="172">
        <v>1</v>
      </c>
      <c r="I11" s="123"/>
      <c r="J11" s="172"/>
      <c r="K11" s="172"/>
      <c r="L11" s="172"/>
      <c r="M11" s="172"/>
      <c r="N11" s="172"/>
      <c r="O11" s="172"/>
      <c r="P11" s="172"/>
      <c r="Q11" s="172"/>
    </row>
    <row r="12" spans="1:27" ht="21" thickBot="1">
      <c r="A12" s="141">
        <v>1</v>
      </c>
      <c r="B12" s="227">
        <v>25</v>
      </c>
      <c r="C12" s="227">
        <v>6</v>
      </c>
      <c r="D12" s="227"/>
      <c r="E12" s="227">
        <v>1</v>
      </c>
      <c r="F12" s="172" t="s">
        <v>19</v>
      </c>
      <c r="G12" s="172"/>
      <c r="H12" s="172">
        <v>1</v>
      </c>
      <c r="I12" s="123"/>
      <c r="J12" s="172"/>
      <c r="K12" s="172"/>
      <c r="L12" s="172">
        <v>1</v>
      </c>
      <c r="M12" s="172"/>
      <c r="N12" s="172"/>
      <c r="O12" s="172"/>
      <c r="P12" s="172"/>
      <c r="Q12" s="172"/>
    </row>
    <row r="13" spans="1:27" ht="21" thickBot="1">
      <c r="A13" s="303">
        <v>1</v>
      </c>
      <c r="B13" s="226">
        <v>25.4</v>
      </c>
      <c r="C13" s="226">
        <v>4</v>
      </c>
      <c r="D13" s="226"/>
      <c r="E13" s="226">
        <v>1</v>
      </c>
      <c r="F13" s="226"/>
      <c r="G13" s="226"/>
      <c r="H13" s="226">
        <v>1</v>
      </c>
      <c r="I13" s="226"/>
      <c r="J13" s="226"/>
      <c r="K13" s="226">
        <v>1</v>
      </c>
      <c r="L13" s="123"/>
      <c r="M13" s="123"/>
      <c r="N13" s="123"/>
      <c r="O13" s="123"/>
      <c r="P13" s="123"/>
      <c r="Q13" s="123">
        <v>1</v>
      </c>
    </row>
    <row r="14" spans="1:27" ht="21" thickBot="1">
      <c r="A14" s="141">
        <v>1</v>
      </c>
      <c r="B14" s="227">
        <v>30</v>
      </c>
      <c r="C14" s="227">
        <v>3</v>
      </c>
      <c r="D14" s="227"/>
      <c r="E14" s="227"/>
      <c r="F14" s="172"/>
      <c r="G14" s="172"/>
      <c r="H14" s="226">
        <v>1</v>
      </c>
      <c r="I14" s="123"/>
      <c r="J14" s="226"/>
      <c r="K14" s="226">
        <v>3</v>
      </c>
      <c r="L14" s="226"/>
      <c r="M14" s="172"/>
      <c r="N14" s="172"/>
      <c r="O14" s="172"/>
      <c r="P14" s="172"/>
      <c r="Q14" s="172"/>
    </row>
    <row r="15" spans="1:27" ht="21" thickBot="1">
      <c r="A15" s="303">
        <v>1</v>
      </c>
      <c r="B15" s="226">
        <v>30</v>
      </c>
      <c r="C15" s="226">
        <v>10</v>
      </c>
      <c r="D15" s="226"/>
      <c r="E15" s="226">
        <v>1</v>
      </c>
      <c r="F15" s="226"/>
      <c r="G15" s="226"/>
      <c r="H15" s="226">
        <v>1</v>
      </c>
      <c r="I15" s="226"/>
      <c r="J15" s="226"/>
      <c r="K15" s="226">
        <v>1</v>
      </c>
      <c r="L15" s="123">
        <v>1</v>
      </c>
      <c r="M15" s="123"/>
      <c r="N15" s="123"/>
      <c r="O15" s="123"/>
      <c r="P15" s="123"/>
      <c r="Q15" s="123"/>
    </row>
    <row r="16" spans="1:27" ht="21" thickBot="1">
      <c r="A16" s="141">
        <v>2</v>
      </c>
      <c r="B16" s="227">
        <v>31</v>
      </c>
      <c r="C16" s="227">
        <v>6</v>
      </c>
      <c r="D16" s="227"/>
      <c r="E16" s="227"/>
      <c r="F16" s="172"/>
      <c r="G16" s="172"/>
      <c r="H16" s="226"/>
      <c r="I16" s="123"/>
      <c r="J16" s="226"/>
      <c r="K16" s="226"/>
      <c r="L16" s="226"/>
      <c r="M16" s="172"/>
      <c r="N16" s="172"/>
      <c r="O16" s="172"/>
      <c r="P16" s="172"/>
      <c r="Q16" s="172"/>
    </row>
    <row r="17" spans="1:30" ht="25.5">
      <c r="A17" s="15"/>
      <c r="B17" s="31"/>
      <c r="C17" s="31"/>
      <c r="D17" s="14"/>
      <c r="E17" s="14"/>
      <c r="F17" s="14"/>
      <c r="G17" s="14"/>
      <c r="H17" s="20"/>
      <c r="I17" s="20"/>
      <c r="J17" s="20"/>
      <c r="K17" s="20"/>
      <c r="L17" s="20"/>
      <c r="M17" s="14"/>
      <c r="N17" s="14"/>
      <c r="O17" s="14"/>
      <c r="P17" s="14"/>
      <c r="Q17" s="14"/>
      <c r="AC17" s="6"/>
      <c r="AD17" s="6"/>
    </row>
    <row r="18" spans="1:30" ht="25.5">
      <c r="A18" s="15"/>
      <c r="B18" s="31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AC18" s="6"/>
      <c r="AD18" s="6"/>
    </row>
    <row r="19" spans="1:30" ht="20.2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</row>
    <row r="20" spans="1:30" ht="20.25">
      <c r="A20" s="15"/>
      <c r="B20" s="31"/>
      <c r="C20" s="31"/>
      <c r="D20" s="14"/>
      <c r="E20" s="14"/>
      <c r="F20" s="14"/>
      <c r="G20" s="14"/>
      <c r="H20" s="32"/>
      <c r="I20" s="32"/>
      <c r="J20" s="33"/>
      <c r="K20" s="33"/>
      <c r="L20" s="33"/>
      <c r="M20" s="14"/>
      <c r="N20" s="14"/>
      <c r="O20" s="14"/>
      <c r="P20" s="14"/>
      <c r="Q20" s="14"/>
    </row>
    <row r="21" spans="1:30" ht="20.25">
      <c r="A21" s="15"/>
      <c r="B21" s="31"/>
      <c r="C21" s="31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18" customHeight="1">
      <c r="A27" s="15"/>
      <c r="B27" s="34"/>
      <c r="C27" s="3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</row>
    <row r="29" spans="1:30"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</sheetData>
  <sortState ref="A5:P18">
    <sortCondition ref="B5:B18"/>
  </sortState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2:AD33"/>
  <sheetViews>
    <sheetView zoomScale="80" zoomScaleNormal="80" workbookViewId="0">
      <selection activeCell="A5" sqref="A5:A9"/>
    </sheetView>
  </sheetViews>
  <sheetFormatPr defaultRowHeight="14.25"/>
  <cols>
    <col min="1" max="1" width="12.25" customWidth="1"/>
    <col min="2" max="2" width="9.375" customWidth="1"/>
    <col min="3" max="3" width="9.625" customWidth="1"/>
    <col min="4" max="4" width="10.875" customWidth="1"/>
    <col min="5" max="5" width="12.25" customWidth="1"/>
    <col min="6" max="6" width="16.87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92"/>
      <c r="B3" s="92"/>
      <c r="C3" s="92"/>
      <c r="D3" s="92"/>
      <c r="E3" s="92"/>
      <c r="F3" s="92"/>
      <c r="G3" s="93"/>
      <c r="H3" s="78"/>
      <c r="I3" s="78"/>
      <c r="J3" s="78"/>
      <c r="K3" s="78"/>
      <c r="L3" s="114" t="s">
        <v>39</v>
      </c>
      <c r="M3" s="94"/>
      <c r="N3" s="116"/>
      <c r="O3" s="78"/>
      <c r="P3" s="78"/>
      <c r="Q3" s="95"/>
      <c r="R3" s="12"/>
      <c r="S3" s="12"/>
      <c r="T3" s="12"/>
      <c r="U3" s="12"/>
      <c r="V3" s="12"/>
      <c r="W3" s="12"/>
      <c r="X3" s="12"/>
      <c r="Y3" s="12"/>
    </row>
    <row r="4" spans="1:27" ht="34.5" customHeight="1" thickBot="1">
      <c r="A4" s="85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0.2</v>
      </c>
      <c r="I4" s="85">
        <v>0.25</v>
      </c>
      <c r="J4" s="84">
        <v>0.3</v>
      </c>
      <c r="K4" s="84">
        <v>0.4</v>
      </c>
      <c r="L4" s="84">
        <v>0.5</v>
      </c>
      <c r="M4" s="84">
        <v>0.6</v>
      </c>
      <c r="N4" s="84">
        <v>0.7</v>
      </c>
      <c r="O4" s="84">
        <v>0.8</v>
      </c>
      <c r="P4" s="84">
        <v>0.9</v>
      </c>
      <c r="Q4" s="72">
        <v>1</v>
      </c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141">
        <v>2</v>
      </c>
      <c r="B5" s="227">
        <v>9.1999999999999993</v>
      </c>
      <c r="C5" s="227">
        <v>9.1999999999999993</v>
      </c>
      <c r="D5" s="294"/>
      <c r="E5" s="227">
        <v>1</v>
      </c>
      <c r="F5" s="172"/>
      <c r="G5" s="172"/>
      <c r="H5" s="226">
        <v>4</v>
      </c>
      <c r="I5" s="123"/>
      <c r="J5" s="226"/>
      <c r="K5" s="226">
        <v>3</v>
      </c>
      <c r="L5" s="226">
        <v>1</v>
      </c>
      <c r="M5" s="172"/>
      <c r="N5" s="172"/>
      <c r="O5" s="172"/>
      <c r="P5" s="172"/>
      <c r="Q5" s="172"/>
      <c r="R5" s="14"/>
      <c r="S5" s="14"/>
      <c r="T5" s="14"/>
      <c r="U5" s="14"/>
      <c r="V5" s="14"/>
      <c r="W5" s="14"/>
      <c r="X5" s="6"/>
      <c r="Y5" s="6"/>
      <c r="Z5" s="6"/>
      <c r="AA5" s="6"/>
    </row>
    <row r="6" spans="1:27" ht="25.5" customHeight="1" thickBot="1">
      <c r="A6" s="141">
        <v>3</v>
      </c>
      <c r="B6" s="227">
        <v>10</v>
      </c>
      <c r="C6" s="227">
        <v>10</v>
      </c>
      <c r="D6" s="294"/>
      <c r="E6" s="227">
        <v>1</v>
      </c>
      <c r="F6" s="172"/>
      <c r="G6" s="172"/>
      <c r="H6" s="226"/>
      <c r="I6" s="123"/>
      <c r="J6" s="226"/>
      <c r="K6" s="226"/>
      <c r="L6" s="226"/>
      <c r="M6" s="172"/>
      <c r="N6" s="172"/>
      <c r="O6" s="172"/>
      <c r="P6" s="172"/>
      <c r="Q6" s="172"/>
      <c r="R6" s="14"/>
      <c r="S6" s="14"/>
      <c r="T6" s="14"/>
      <c r="U6" s="14"/>
      <c r="V6" s="14"/>
      <c r="W6" s="14"/>
      <c r="X6" s="6"/>
      <c r="Y6" s="6"/>
      <c r="Z6" s="6"/>
      <c r="AA6" s="6"/>
    </row>
    <row r="7" spans="1:27" ht="21" thickBot="1">
      <c r="A7" s="141">
        <v>1</v>
      </c>
      <c r="B7" s="227">
        <v>13</v>
      </c>
      <c r="C7" s="227">
        <v>13</v>
      </c>
      <c r="D7" s="294"/>
      <c r="E7" s="227"/>
      <c r="F7" s="172"/>
      <c r="G7" s="172"/>
      <c r="H7" s="226"/>
      <c r="I7" s="123"/>
      <c r="J7" s="226"/>
      <c r="K7" s="226"/>
      <c r="L7" s="226"/>
      <c r="M7" s="172"/>
      <c r="N7" s="172"/>
      <c r="O7" s="172"/>
      <c r="P7" s="172"/>
      <c r="Q7" s="172"/>
    </row>
    <row r="8" spans="1:27" ht="30.75" customHeight="1" thickBot="1">
      <c r="A8" s="141">
        <v>3</v>
      </c>
      <c r="B8" s="227">
        <v>14</v>
      </c>
      <c r="C8" s="227">
        <v>14</v>
      </c>
      <c r="D8" s="294"/>
      <c r="E8" s="227">
        <v>2</v>
      </c>
      <c r="F8" s="172"/>
      <c r="G8" s="172">
        <v>1</v>
      </c>
      <c r="H8" s="172">
        <v>6</v>
      </c>
      <c r="I8" s="123"/>
      <c r="J8" s="172"/>
      <c r="K8" s="172">
        <v>4</v>
      </c>
      <c r="L8" s="172">
        <v>1</v>
      </c>
      <c r="M8" s="172"/>
      <c r="N8" s="172">
        <v>1</v>
      </c>
      <c r="O8" s="172"/>
      <c r="P8" s="172"/>
      <c r="Q8" s="172"/>
    </row>
    <row r="9" spans="1:27" ht="30.75" customHeight="1" thickBot="1">
      <c r="A9" s="141">
        <v>3</v>
      </c>
      <c r="B9" s="227">
        <v>21</v>
      </c>
      <c r="C9" s="227">
        <v>21</v>
      </c>
      <c r="D9" s="227"/>
      <c r="E9" s="227">
        <v>1</v>
      </c>
      <c r="F9" s="172"/>
      <c r="G9" s="172"/>
      <c r="H9" s="172"/>
      <c r="I9" s="123"/>
      <c r="J9" s="172"/>
      <c r="K9" s="172"/>
      <c r="L9" s="172"/>
      <c r="M9" s="172"/>
      <c r="N9" s="172"/>
      <c r="O9" s="172"/>
      <c r="P9" s="172"/>
      <c r="Q9" s="172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sortState ref="A5:P9">
    <sortCondition ref="B5:B9"/>
  </sortState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2:AD33"/>
  <sheetViews>
    <sheetView zoomScale="70" zoomScaleNormal="70" workbookViewId="0">
      <selection activeCell="Y23" sqref="Y23"/>
    </sheetView>
  </sheetViews>
  <sheetFormatPr defaultRowHeight="14.25"/>
  <cols>
    <col min="1" max="1" width="12.125" customWidth="1"/>
    <col min="2" max="2" width="9.375" customWidth="1"/>
    <col min="3" max="3" width="9.625" customWidth="1"/>
    <col min="4" max="4" width="10.875" customWidth="1"/>
    <col min="5" max="5" width="12.25" customWidth="1"/>
    <col min="6" max="6" width="26.12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92"/>
      <c r="B3" s="92"/>
      <c r="C3" s="92"/>
      <c r="D3" s="92"/>
      <c r="E3" s="92"/>
      <c r="F3" s="92"/>
      <c r="G3" s="93"/>
      <c r="H3" s="78"/>
      <c r="I3" s="78"/>
      <c r="J3" s="78"/>
      <c r="K3" s="78"/>
      <c r="L3" s="114"/>
      <c r="M3" s="94" t="s">
        <v>39</v>
      </c>
      <c r="N3" s="116"/>
      <c r="O3" s="78"/>
      <c r="P3" s="78"/>
      <c r="Q3" s="78"/>
      <c r="R3" s="78"/>
      <c r="S3" s="95"/>
      <c r="T3" s="12"/>
      <c r="U3" s="12"/>
      <c r="V3" s="12"/>
      <c r="W3" s="12"/>
      <c r="X3" s="12"/>
      <c r="Y3" s="12"/>
      <c r="Z3" s="12"/>
      <c r="AA3" s="12"/>
    </row>
    <row r="4" spans="1:27" ht="34.5" customHeight="1" thickBot="1">
      <c r="A4" s="85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0.15</v>
      </c>
      <c r="I4" s="85">
        <v>0.2</v>
      </c>
      <c r="J4" s="84">
        <v>0.25</v>
      </c>
      <c r="K4" s="84">
        <v>0.3</v>
      </c>
      <c r="L4" s="84">
        <v>0.35</v>
      </c>
      <c r="M4" s="84">
        <v>0.4</v>
      </c>
      <c r="N4" s="84">
        <v>0.5</v>
      </c>
      <c r="O4" s="84">
        <v>0.6</v>
      </c>
      <c r="P4" s="84">
        <v>0.7</v>
      </c>
      <c r="Q4" s="72">
        <v>0.8</v>
      </c>
      <c r="R4" s="85">
        <v>0.9</v>
      </c>
      <c r="S4" s="82">
        <v>1</v>
      </c>
      <c r="T4" s="6"/>
      <c r="U4" s="6"/>
      <c r="V4" s="6"/>
      <c r="W4" s="6"/>
      <c r="X4" s="6"/>
      <c r="Y4" s="6"/>
      <c r="Z4" s="6"/>
      <c r="AA4" s="6"/>
    </row>
    <row r="5" spans="1:27" ht="33" customHeight="1" thickBot="1">
      <c r="A5" s="11">
        <v>1</v>
      </c>
      <c r="B5" s="135"/>
      <c r="C5" s="135"/>
      <c r="D5" s="135"/>
      <c r="E5" s="135">
        <v>1</v>
      </c>
      <c r="F5" s="136"/>
      <c r="G5" s="136"/>
      <c r="H5" s="136"/>
      <c r="I5" s="11"/>
      <c r="J5" s="136"/>
      <c r="K5" s="136">
        <v>1</v>
      </c>
      <c r="L5" s="136"/>
      <c r="M5" s="136"/>
      <c r="N5" s="136"/>
      <c r="O5" s="136"/>
      <c r="P5" s="136"/>
      <c r="Q5" s="136"/>
      <c r="R5" s="11"/>
      <c r="S5" s="135"/>
    </row>
    <row r="6" spans="1:27" ht="25.5">
      <c r="A6" s="6"/>
      <c r="B6" s="6"/>
      <c r="C6" s="6"/>
      <c r="D6" s="6"/>
      <c r="E6" s="6"/>
      <c r="F6" s="6"/>
      <c r="G6" s="6"/>
      <c r="H6" s="6"/>
      <c r="I6" s="6"/>
    </row>
    <row r="7" spans="1:27" ht="25.5">
      <c r="A7" s="6"/>
      <c r="B7" s="6"/>
      <c r="C7" s="6"/>
      <c r="D7" s="6"/>
      <c r="E7" s="6"/>
      <c r="F7" s="6"/>
      <c r="G7" s="6"/>
      <c r="H7" s="6"/>
      <c r="I7" s="6"/>
    </row>
    <row r="8" spans="1:27" ht="25.5">
      <c r="A8" s="15"/>
      <c r="B8" s="16"/>
      <c r="C8" s="16"/>
      <c r="D8" s="17"/>
      <c r="E8" s="17"/>
      <c r="F8" s="18"/>
      <c r="G8" s="18"/>
      <c r="H8" s="19"/>
      <c r="I8" s="20"/>
      <c r="J8" s="19"/>
      <c r="K8" s="19"/>
      <c r="L8" s="19"/>
      <c r="M8" s="18"/>
      <c r="N8" s="18"/>
      <c r="O8" s="18"/>
      <c r="P8" s="18"/>
      <c r="Q8" s="18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5.5">
      <c r="A9" s="15"/>
      <c r="B9" s="16"/>
      <c r="C9" s="16"/>
      <c r="D9" s="17"/>
      <c r="E9" s="17"/>
      <c r="F9" s="18"/>
      <c r="G9" s="18"/>
      <c r="H9" s="19"/>
      <c r="I9" s="20"/>
      <c r="J9" s="19"/>
      <c r="K9" s="19"/>
      <c r="L9" s="19"/>
      <c r="M9" s="18"/>
      <c r="N9" s="18"/>
      <c r="O9" s="18"/>
      <c r="P9" s="18"/>
      <c r="Q9" s="18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2:AD33"/>
  <sheetViews>
    <sheetView zoomScale="70" zoomScaleNormal="70" workbookViewId="0">
      <selection activeCell="A5" sqref="A5:A6"/>
    </sheetView>
  </sheetViews>
  <sheetFormatPr defaultRowHeight="14.25"/>
  <cols>
    <col min="1" max="1" width="12.125" customWidth="1"/>
    <col min="2" max="2" width="9.375" customWidth="1"/>
    <col min="3" max="3" width="9.625" customWidth="1"/>
    <col min="4" max="4" width="10.875" customWidth="1"/>
    <col min="5" max="5" width="13.125" customWidth="1"/>
    <col min="6" max="6" width="21.12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92"/>
      <c r="B3" s="92"/>
      <c r="C3" s="92"/>
      <c r="D3" s="92"/>
      <c r="E3" s="92"/>
      <c r="F3" s="92"/>
      <c r="G3" s="93"/>
      <c r="H3" s="78"/>
      <c r="I3" s="78"/>
      <c r="J3" s="78"/>
      <c r="K3" s="78"/>
      <c r="L3" s="114"/>
      <c r="M3" s="94" t="s">
        <v>39</v>
      </c>
      <c r="N3" s="116"/>
      <c r="O3" s="78"/>
      <c r="P3" s="78"/>
      <c r="Q3" s="78"/>
      <c r="R3" s="78"/>
      <c r="S3" s="95"/>
      <c r="T3" s="12"/>
      <c r="U3" s="12"/>
      <c r="V3" s="12"/>
      <c r="W3" s="12"/>
      <c r="X3" s="12"/>
      <c r="Y3" s="12"/>
      <c r="Z3" s="12"/>
      <c r="AA3" s="12"/>
    </row>
    <row r="4" spans="1:27" ht="32.25" customHeight="1" thickBot="1">
      <c r="A4" s="85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0.15</v>
      </c>
      <c r="I4" s="85">
        <v>0.2</v>
      </c>
      <c r="J4" s="84">
        <v>0.25</v>
      </c>
      <c r="K4" s="84">
        <v>0.3</v>
      </c>
      <c r="L4" s="84">
        <v>0.4</v>
      </c>
      <c r="M4" s="84">
        <v>0.45</v>
      </c>
      <c r="N4" s="84">
        <v>0.5</v>
      </c>
      <c r="O4" s="84">
        <v>0.6</v>
      </c>
      <c r="P4" s="84">
        <v>0.7</v>
      </c>
      <c r="Q4" s="72">
        <v>0.8</v>
      </c>
      <c r="R4" s="85">
        <v>0.9</v>
      </c>
      <c r="S4" s="82">
        <v>1</v>
      </c>
      <c r="T4" s="6"/>
      <c r="U4" s="6"/>
      <c r="V4" s="6"/>
      <c r="W4" s="6"/>
      <c r="X4" s="6"/>
      <c r="Y4" s="6"/>
      <c r="Z4" s="6"/>
      <c r="AA4" s="6"/>
    </row>
    <row r="5" spans="1:27" ht="31.5" customHeight="1" thickBot="1">
      <c r="A5" s="141">
        <v>1</v>
      </c>
      <c r="B5" s="227">
        <v>19</v>
      </c>
      <c r="C5" s="227">
        <v>16</v>
      </c>
      <c r="D5" s="227"/>
      <c r="E5" s="227">
        <v>1</v>
      </c>
      <c r="F5" s="172"/>
      <c r="G5" s="172"/>
      <c r="H5" s="172"/>
      <c r="I5" s="123">
        <v>1</v>
      </c>
      <c r="J5" s="172"/>
      <c r="K5" s="172"/>
      <c r="L5" s="172"/>
      <c r="M5" s="172"/>
      <c r="N5" s="172">
        <v>1</v>
      </c>
      <c r="O5" s="172"/>
      <c r="P5" s="172"/>
      <c r="Q5" s="172"/>
      <c r="R5" s="123"/>
      <c r="S5" s="227"/>
      <c r="T5" s="14"/>
      <c r="U5" s="14"/>
      <c r="V5" s="14"/>
      <c r="W5" s="14"/>
      <c r="X5" s="6"/>
      <c r="Y5" s="6"/>
      <c r="Z5" s="6"/>
      <c r="AA5" s="6"/>
    </row>
    <row r="6" spans="1:27" ht="33.75" customHeight="1" thickBot="1">
      <c r="A6" s="141">
        <v>1</v>
      </c>
      <c r="B6" s="227">
        <v>16</v>
      </c>
      <c r="C6" s="227">
        <v>14</v>
      </c>
      <c r="D6" s="227"/>
      <c r="E6" s="227">
        <v>1</v>
      </c>
      <c r="F6" s="172"/>
      <c r="G6" s="172"/>
      <c r="H6" s="172"/>
      <c r="I6" s="123"/>
      <c r="J6" s="172"/>
      <c r="K6" s="172">
        <v>1</v>
      </c>
      <c r="L6" s="172"/>
      <c r="M6" s="172"/>
      <c r="N6" s="172"/>
      <c r="O6" s="227"/>
      <c r="P6" s="227"/>
      <c r="Q6" s="227"/>
      <c r="R6" s="123"/>
      <c r="S6" s="227"/>
    </row>
    <row r="7" spans="1:27" ht="25.5">
      <c r="A7" s="15"/>
      <c r="B7" s="16"/>
      <c r="C7" s="16"/>
      <c r="D7" s="17"/>
      <c r="E7" s="17"/>
      <c r="F7" s="18"/>
      <c r="G7" s="18"/>
      <c r="H7" s="19"/>
      <c r="I7" s="20"/>
      <c r="J7" s="19"/>
      <c r="K7" s="19"/>
      <c r="L7" s="19"/>
      <c r="M7" s="18"/>
      <c r="N7" s="18"/>
      <c r="O7" s="18"/>
      <c r="P7" s="18"/>
      <c r="Q7" s="18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5.5">
      <c r="A8" s="15"/>
      <c r="B8" s="16"/>
      <c r="C8" s="16"/>
      <c r="D8" s="17"/>
      <c r="E8" s="17"/>
      <c r="F8" s="18"/>
      <c r="G8" s="18"/>
      <c r="H8" s="19"/>
      <c r="I8" s="20"/>
      <c r="J8" s="19"/>
      <c r="K8" s="19"/>
      <c r="L8" s="19"/>
      <c r="M8" s="18"/>
      <c r="N8" s="18"/>
      <c r="O8" s="18"/>
      <c r="P8" s="18"/>
      <c r="Q8" s="18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5.5">
      <c r="A9" s="15"/>
      <c r="B9" s="16"/>
      <c r="C9" s="16"/>
      <c r="D9" s="17"/>
      <c r="E9" s="17"/>
      <c r="F9" s="18"/>
      <c r="G9" s="18"/>
      <c r="H9" s="19"/>
      <c r="I9" s="20"/>
      <c r="J9" s="19"/>
      <c r="K9" s="19"/>
      <c r="L9" s="19"/>
      <c r="M9" s="18"/>
      <c r="N9" s="18"/>
      <c r="O9" s="18"/>
      <c r="P9" s="18"/>
      <c r="Q9" s="18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גיליון3"/>
  <dimension ref="A2:AD33"/>
  <sheetViews>
    <sheetView zoomScale="85" zoomScaleNormal="85" workbookViewId="0">
      <selection activeCell="B6" sqref="B6:B17"/>
    </sheetView>
  </sheetViews>
  <sheetFormatPr defaultRowHeight="14.25"/>
  <cols>
    <col min="1" max="1" width="12.5" customWidth="1"/>
    <col min="2" max="2" width="9.375" customWidth="1"/>
    <col min="3" max="3" width="9.625" customWidth="1"/>
    <col min="4" max="4" width="10.875" customWidth="1"/>
    <col min="5" max="5" width="15.875" customWidth="1"/>
    <col min="6" max="6" width="13.7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92"/>
      <c r="B3" s="92"/>
      <c r="C3" s="92"/>
      <c r="D3" s="92"/>
      <c r="E3" s="92"/>
      <c r="F3" s="92"/>
      <c r="G3" s="93"/>
      <c r="H3" s="78"/>
      <c r="I3" s="78"/>
      <c r="J3" s="78"/>
      <c r="K3" s="78"/>
      <c r="L3" s="89" t="s">
        <v>20</v>
      </c>
      <c r="M3" s="78"/>
      <c r="N3" s="94"/>
      <c r="O3" s="78"/>
      <c r="P3" s="78"/>
      <c r="Q3" s="95"/>
      <c r="R3" s="12"/>
      <c r="S3" s="12"/>
      <c r="T3" s="12"/>
      <c r="U3" s="12"/>
      <c r="V3" s="12"/>
      <c r="W3" s="12"/>
      <c r="X3" s="12"/>
      <c r="Y3" s="12"/>
      <c r="Z3" s="12"/>
      <c r="AA3" s="12"/>
    </row>
    <row r="4" spans="1:27" ht="26.25" thickBot="1">
      <c r="A4" s="85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0.2</v>
      </c>
      <c r="I4" s="85">
        <v>0.25</v>
      </c>
      <c r="J4" s="84">
        <v>0.3</v>
      </c>
      <c r="K4" s="84">
        <v>0.4</v>
      </c>
      <c r="L4" s="84">
        <v>0.5</v>
      </c>
      <c r="M4" s="84">
        <v>0.6</v>
      </c>
      <c r="N4" s="84">
        <v>0.7</v>
      </c>
      <c r="O4" s="84">
        <v>0.8</v>
      </c>
      <c r="P4" s="84">
        <v>0.9</v>
      </c>
      <c r="Q4" s="72">
        <v>1</v>
      </c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287">
        <v>1</v>
      </c>
      <c r="B5" s="310">
        <v>4</v>
      </c>
      <c r="C5" s="11">
        <v>2.2000000000000002</v>
      </c>
      <c r="D5" s="11"/>
      <c r="E5" s="11"/>
      <c r="F5" s="11"/>
      <c r="G5" s="11"/>
      <c r="H5" s="13"/>
      <c r="I5" s="11">
        <v>2</v>
      </c>
      <c r="J5" s="11"/>
      <c r="K5" s="11"/>
      <c r="L5" s="11">
        <v>1</v>
      </c>
      <c r="M5" s="11"/>
      <c r="N5" s="11"/>
      <c r="O5" s="11"/>
      <c r="P5" s="11"/>
      <c r="Q5" s="11"/>
      <c r="R5" s="14"/>
      <c r="S5" s="14"/>
      <c r="T5" s="14"/>
      <c r="U5" s="14"/>
      <c r="V5" s="14"/>
      <c r="W5" s="14"/>
      <c r="X5" s="6"/>
      <c r="Y5" s="6"/>
      <c r="Z5" s="6"/>
      <c r="AA5" s="6"/>
    </row>
    <row r="6" spans="1:27" ht="26.25" thickBot="1">
      <c r="A6" s="287">
        <v>1</v>
      </c>
      <c r="B6" s="310">
        <v>5</v>
      </c>
      <c r="C6" s="11">
        <v>2</v>
      </c>
      <c r="D6" s="11"/>
      <c r="E6" s="11"/>
      <c r="F6" s="11"/>
      <c r="G6" s="11"/>
      <c r="H6" s="13"/>
      <c r="I6" s="11"/>
      <c r="J6" s="11"/>
      <c r="K6" s="11"/>
      <c r="L6" s="11"/>
      <c r="M6" s="11"/>
      <c r="N6" s="11"/>
      <c r="O6" s="11"/>
      <c r="P6" s="11"/>
      <c r="Q6" s="11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26.25" thickBot="1">
      <c r="A7" s="287">
        <v>2</v>
      </c>
      <c r="B7" s="310">
        <v>6</v>
      </c>
      <c r="C7" s="11">
        <v>3</v>
      </c>
      <c r="D7" s="11"/>
      <c r="E7" s="11"/>
      <c r="F7" s="11"/>
      <c r="G7" s="11"/>
      <c r="H7" s="13"/>
      <c r="I7" s="11"/>
      <c r="J7" s="11"/>
      <c r="K7" s="11"/>
      <c r="L7" s="11"/>
      <c r="M7" s="11"/>
      <c r="N7" s="11"/>
      <c r="O7" s="11"/>
      <c r="P7" s="11"/>
      <c r="Q7" s="11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6.25" thickBot="1">
      <c r="A8" s="287">
        <v>2</v>
      </c>
      <c r="B8" s="310">
        <v>6.2</v>
      </c>
      <c r="C8" s="11">
        <v>2.2000000000000002</v>
      </c>
      <c r="D8" s="11"/>
      <c r="E8" s="11"/>
      <c r="F8" s="11"/>
      <c r="G8" s="11"/>
      <c r="H8" s="13"/>
      <c r="I8" s="11"/>
      <c r="J8" s="11"/>
      <c r="K8" s="11"/>
      <c r="L8" s="11"/>
      <c r="M8" s="11"/>
      <c r="N8" s="11"/>
      <c r="O8" s="11"/>
      <c r="P8" s="11"/>
      <c r="Q8" s="11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6.25" thickBot="1">
      <c r="A9" s="287">
        <v>1</v>
      </c>
      <c r="B9" s="310">
        <v>7.7</v>
      </c>
      <c r="C9" s="11">
        <v>2.7</v>
      </c>
      <c r="D9" s="11"/>
      <c r="E9" s="11"/>
      <c r="F9" s="11"/>
      <c r="G9" s="11"/>
      <c r="H9" s="13"/>
      <c r="I9" s="11"/>
      <c r="J9" s="11"/>
      <c r="K9" s="11"/>
      <c r="L9" s="11"/>
      <c r="M9" s="11"/>
      <c r="N9" s="11"/>
      <c r="O9" s="11"/>
      <c r="P9" s="11"/>
      <c r="Q9" s="11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6.25" thickBot="1">
      <c r="A10" s="287">
        <v>1</v>
      </c>
      <c r="B10" s="311">
        <v>10</v>
      </c>
      <c r="C10" s="11">
        <v>1.8</v>
      </c>
      <c r="D10" s="11"/>
      <c r="E10" s="11"/>
      <c r="F10" s="11"/>
      <c r="G10" s="11"/>
      <c r="H10" s="13"/>
      <c r="I10" s="11"/>
      <c r="J10" s="11"/>
      <c r="K10" s="11"/>
      <c r="L10" s="11"/>
      <c r="M10" s="11"/>
      <c r="N10" s="11"/>
      <c r="O10" s="11"/>
      <c r="P10" s="11"/>
      <c r="Q10" s="11"/>
      <c r="R10" s="6"/>
      <c r="S10" s="6"/>
      <c r="T10" s="6"/>
    </row>
    <row r="11" spans="1:27" ht="26.25" thickBot="1">
      <c r="A11" s="287">
        <v>1</v>
      </c>
      <c r="B11" s="310">
        <v>10</v>
      </c>
      <c r="C11" s="11">
        <v>2.5</v>
      </c>
      <c r="D11" s="11"/>
      <c r="E11" s="11"/>
      <c r="F11" s="11"/>
      <c r="G11" s="11"/>
      <c r="H11" s="13">
        <v>1</v>
      </c>
      <c r="I11" s="11">
        <v>1</v>
      </c>
      <c r="J11" s="11"/>
      <c r="K11" s="11"/>
      <c r="L11" s="11"/>
      <c r="M11" s="11"/>
      <c r="N11" s="11"/>
      <c r="O11" s="11"/>
      <c r="P11" s="11"/>
      <c r="Q11" s="11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6.25" thickBot="1">
      <c r="A12" s="287">
        <v>1</v>
      </c>
      <c r="B12" s="310">
        <v>10</v>
      </c>
      <c r="C12" s="11">
        <v>3.5</v>
      </c>
      <c r="D12" s="11"/>
      <c r="E12" s="11"/>
      <c r="F12" s="11"/>
      <c r="G12" s="11"/>
      <c r="H12" s="13"/>
      <c r="I12" s="11"/>
      <c r="J12" s="11"/>
      <c r="K12" s="11"/>
      <c r="L12" s="11"/>
      <c r="M12" s="11"/>
      <c r="N12" s="11"/>
      <c r="O12" s="11"/>
      <c r="P12" s="11"/>
      <c r="Q12" s="11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6.25" thickBot="1">
      <c r="A13" s="287">
        <v>2</v>
      </c>
      <c r="B13" s="310">
        <v>10</v>
      </c>
      <c r="C13" s="11">
        <v>2</v>
      </c>
      <c r="D13" s="11"/>
      <c r="E13" s="11"/>
      <c r="F13" s="11"/>
      <c r="G13" s="11"/>
      <c r="H13" s="13"/>
      <c r="I13" s="11"/>
      <c r="J13" s="11"/>
      <c r="K13" s="11"/>
      <c r="L13" s="11"/>
      <c r="M13" s="11"/>
      <c r="N13" s="11"/>
      <c r="O13" s="11"/>
      <c r="P13" s="11"/>
      <c r="Q13" s="11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6.25" thickBot="1">
      <c r="A14" s="287">
        <v>2</v>
      </c>
      <c r="B14" s="310">
        <v>10</v>
      </c>
      <c r="C14" s="11">
        <v>5</v>
      </c>
      <c r="D14" s="11"/>
      <c r="E14" s="11"/>
      <c r="F14" s="11"/>
      <c r="G14" s="11"/>
      <c r="H14" s="13"/>
      <c r="I14" s="11"/>
      <c r="J14" s="11"/>
      <c r="K14" s="11"/>
      <c r="L14" s="11"/>
      <c r="M14" s="11"/>
      <c r="N14" s="11"/>
      <c r="O14" s="11"/>
      <c r="P14" s="11"/>
      <c r="Q14" s="11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6.25" thickBot="1">
      <c r="A15" s="287">
        <v>2</v>
      </c>
      <c r="B15" s="310">
        <v>10</v>
      </c>
      <c r="C15" s="11">
        <v>4</v>
      </c>
      <c r="D15" s="11"/>
      <c r="E15" s="11"/>
      <c r="F15" s="11"/>
      <c r="G15" s="11"/>
      <c r="H15" s="13"/>
      <c r="I15" s="11"/>
      <c r="J15" s="11"/>
      <c r="K15" s="11"/>
      <c r="L15" s="11"/>
      <c r="M15" s="11"/>
      <c r="N15" s="11"/>
      <c r="O15" s="11"/>
      <c r="P15" s="11"/>
      <c r="Q15" s="11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6.25" thickBot="1">
      <c r="A16" s="287">
        <v>1</v>
      </c>
      <c r="B16" s="310">
        <v>12</v>
      </c>
      <c r="C16" s="11">
        <v>1.5</v>
      </c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6.25" thickBot="1">
      <c r="A17" s="287">
        <v>1</v>
      </c>
      <c r="B17" s="310">
        <v>12</v>
      </c>
      <c r="C17" s="11">
        <v>1.5</v>
      </c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C19" s="6"/>
      <c r="AD19" s="6"/>
    </row>
    <row r="20" spans="1:30" ht="25.5">
      <c r="AC20" s="6"/>
      <c r="AD20" s="6"/>
    </row>
    <row r="29" spans="1:30" ht="18" customHeight="1"/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sortState ref="A5:Q17">
    <sortCondition ref="B5:B17"/>
  </sortState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2:AD33"/>
  <sheetViews>
    <sheetView zoomScale="70" zoomScaleNormal="70" workbookViewId="0">
      <selection activeCell="F5" sqref="F5"/>
    </sheetView>
  </sheetViews>
  <sheetFormatPr defaultRowHeight="14.25"/>
  <cols>
    <col min="1" max="1" width="13" customWidth="1"/>
    <col min="2" max="2" width="9.375" customWidth="1"/>
    <col min="3" max="3" width="9.625" customWidth="1"/>
    <col min="4" max="4" width="10.875" customWidth="1"/>
    <col min="5" max="5" width="12.375" customWidth="1"/>
    <col min="6" max="6" width="17.12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92"/>
      <c r="B3" s="92"/>
      <c r="C3" s="92"/>
      <c r="D3" s="92"/>
      <c r="E3" s="92"/>
      <c r="F3" s="92"/>
      <c r="G3" s="93"/>
      <c r="H3" s="78"/>
      <c r="I3" s="78"/>
      <c r="J3" s="78"/>
      <c r="K3" s="78"/>
      <c r="L3" s="114"/>
      <c r="M3" s="94" t="s">
        <v>39</v>
      </c>
      <c r="N3" s="116"/>
      <c r="O3" s="78"/>
      <c r="P3" s="78"/>
      <c r="Q3" s="78"/>
      <c r="R3" s="78"/>
      <c r="S3" s="95"/>
      <c r="T3" s="12"/>
      <c r="U3" s="12"/>
      <c r="V3" s="12"/>
      <c r="W3" s="12"/>
      <c r="X3" s="12"/>
      <c r="Y3" s="12"/>
      <c r="Z3" s="12"/>
      <c r="AA3" s="12"/>
    </row>
    <row r="4" spans="1:27" ht="26.25" thickBot="1">
      <c r="A4" s="85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0.15</v>
      </c>
      <c r="I4" s="85">
        <v>0.2</v>
      </c>
      <c r="J4" s="84">
        <v>0.25</v>
      </c>
      <c r="K4" s="84">
        <v>0.3</v>
      </c>
      <c r="L4" s="84">
        <v>0.4</v>
      </c>
      <c r="M4" s="84">
        <v>0.45</v>
      </c>
      <c r="N4" s="84">
        <v>0.5</v>
      </c>
      <c r="O4" s="84">
        <v>0.6</v>
      </c>
      <c r="P4" s="84">
        <v>0.7</v>
      </c>
      <c r="Q4" s="72">
        <v>0.8</v>
      </c>
      <c r="R4" s="85">
        <v>0.9</v>
      </c>
      <c r="S4" s="82">
        <v>1</v>
      </c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11">
        <v>1</v>
      </c>
      <c r="B5" s="135">
        <v>25</v>
      </c>
      <c r="C5" s="135">
        <v>5</v>
      </c>
      <c r="D5" s="135">
        <v>10</v>
      </c>
      <c r="E5" s="135">
        <v>1</v>
      </c>
      <c r="F5" s="136" t="s">
        <v>143</v>
      </c>
      <c r="G5" s="136"/>
      <c r="H5" s="136"/>
      <c r="I5" s="11">
        <v>1</v>
      </c>
      <c r="J5" s="136"/>
      <c r="K5" s="136"/>
      <c r="L5" s="136">
        <v>1</v>
      </c>
      <c r="M5" s="136"/>
      <c r="N5" s="136">
        <v>1</v>
      </c>
      <c r="O5" s="136"/>
      <c r="P5" s="136"/>
      <c r="Q5" s="136"/>
      <c r="R5" s="11"/>
      <c r="S5" s="135">
        <v>1</v>
      </c>
      <c r="T5" s="14"/>
      <c r="U5" s="14"/>
      <c r="V5" s="14"/>
      <c r="W5" s="14"/>
      <c r="X5" s="6"/>
      <c r="Y5" s="6"/>
      <c r="Z5" s="6"/>
      <c r="AA5" s="6"/>
    </row>
    <row r="6" spans="1:27" ht="26.25" thickBot="1">
      <c r="A6" s="11">
        <v>1</v>
      </c>
      <c r="B6" s="135">
        <v>11</v>
      </c>
      <c r="C6" s="135">
        <v>5</v>
      </c>
      <c r="D6" s="135">
        <v>3</v>
      </c>
      <c r="E6" s="135">
        <v>1</v>
      </c>
      <c r="F6" s="136" t="s">
        <v>40</v>
      </c>
      <c r="G6" s="136"/>
      <c r="H6" s="136"/>
      <c r="I6" s="11">
        <v>1</v>
      </c>
      <c r="J6" s="136"/>
      <c r="K6" s="136"/>
      <c r="L6" s="136"/>
      <c r="M6" s="136"/>
      <c r="N6" s="136">
        <v>1</v>
      </c>
      <c r="O6" s="135"/>
      <c r="P6" s="135"/>
      <c r="Q6" s="135"/>
      <c r="R6" s="11"/>
      <c r="S6" s="135"/>
      <c r="T6" s="6"/>
      <c r="U6" s="6"/>
      <c r="V6" s="6"/>
      <c r="W6" s="6"/>
      <c r="X6" s="6"/>
      <c r="Y6" s="6"/>
      <c r="Z6" s="6"/>
      <c r="AA6" s="6"/>
    </row>
    <row r="7" spans="1:27" ht="25.5">
      <c r="A7" s="15"/>
      <c r="B7" s="16"/>
      <c r="C7" s="16"/>
      <c r="D7" s="17"/>
      <c r="E7" s="17"/>
      <c r="F7" s="18"/>
      <c r="G7" s="18"/>
      <c r="H7" s="19"/>
      <c r="I7" s="20"/>
      <c r="J7" s="19"/>
      <c r="K7" s="19"/>
      <c r="L7" s="19"/>
      <c r="M7" s="18"/>
      <c r="N7" s="18"/>
      <c r="O7" s="18"/>
      <c r="P7" s="18"/>
      <c r="Q7" s="18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5.5">
      <c r="A8" s="15"/>
      <c r="B8" s="16"/>
      <c r="C8" s="16"/>
      <c r="D8" s="17"/>
      <c r="E8" s="17"/>
      <c r="F8" s="18"/>
      <c r="G8" s="18"/>
      <c r="H8" s="19"/>
      <c r="I8" s="20"/>
      <c r="J8" s="19"/>
      <c r="K8" s="19"/>
      <c r="L8" s="19"/>
      <c r="M8" s="18"/>
      <c r="N8" s="18"/>
      <c r="O8" s="18"/>
      <c r="P8" s="18"/>
      <c r="Q8" s="18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5.5">
      <c r="A9" s="15"/>
      <c r="B9" s="16"/>
      <c r="C9" s="16"/>
      <c r="D9" s="17"/>
      <c r="E9" s="17"/>
      <c r="F9" s="18"/>
      <c r="G9" s="18"/>
      <c r="H9" s="19"/>
      <c r="I9" s="20"/>
      <c r="J9" s="19"/>
      <c r="K9" s="19"/>
      <c r="L9" s="19"/>
      <c r="M9" s="18"/>
      <c r="N9" s="18"/>
      <c r="O9" s="18"/>
      <c r="P9" s="18"/>
      <c r="Q9" s="18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2:AD33"/>
  <sheetViews>
    <sheetView zoomScale="70" zoomScaleNormal="70" workbookViewId="0">
      <selection activeCell="E5" sqref="E5"/>
    </sheetView>
  </sheetViews>
  <sheetFormatPr defaultRowHeight="14.25"/>
  <cols>
    <col min="1" max="1" width="11.625" customWidth="1"/>
    <col min="2" max="2" width="9.375" customWidth="1"/>
    <col min="3" max="3" width="9.625" customWidth="1"/>
    <col min="4" max="4" width="10.875" customWidth="1"/>
    <col min="5" max="5" width="12.125" customWidth="1"/>
    <col min="6" max="6" width="29.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92"/>
      <c r="B3" s="92"/>
      <c r="C3" s="92"/>
      <c r="D3" s="92"/>
      <c r="E3" s="92"/>
      <c r="F3" s="92"/>
      <c r="G3" s="93"/>
      <c r="H3" s="78"/>
      <c r="I3" s="78"/>
      <c r="J3" s="78"/>
      <c r="K3" s="78"/>
      <c r="L3" s="114"/>
      <c r="M3" s="94" t="s">
        <v>39</v>
      </c>
      <c r="N3" s="116"/>
      <c r="O3" s="78"/>
      <c r="P3" s="78"/>
      <c r="Q3" s="78"/>
      <c r="R3" s="78"/>
      <c r="S3" s="95"/>
      <c r="T3" s="12"/>
      <c r="U3" s="12"/>
      <c r="V3" s="12"/>
      <c r="W3" s="12"/>
      <c r="X3" s="12"/>
      <c r="Y3" s="12"/>
      <c r="Z3" s="12"/>
      <c r="AA3" s="12"/>
    </row>
    <row r="4" spans="1:27" ht="36" customHeight="1" thickBot="1">
      <c r="A4" s="85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0.15</v>
      </c>
      <c r="I4" s="85">
        <v>0.2</v>
      </c>
      <c r="J4" s="84">
        <v>0.25</v>
      </c>
      <c r="K4" s="84">
        <v>0.3</v>
      </c>
      <c r="L4" s="84">
        <v>0.4</v>
      </c>
      <c r="M4" s="84">
        <v>0.45</v>
      </c>
      <c r="N4" s="84">
        <v>0.5</v>
      </c>
      <c r="O4" s="84">
        <v>0.6</v>
      </c>
      <c r="P4" s="84">
        <v>0.7</v>
      </c>
      <c r="Q4" s="72">
        <v>0.8</v>
      </c>
      <c r="R4" s="85">
        <v>0.9</v>
      </c>
      <c r="S4" s="82">
        <v>1</v>
      </c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11">
        <v>1</v>
      </c>
      <c r="B5" s="135"/>
      <c r="C5" s="135"/>
      <c r="D5" s="135"/>
      <c r="E5" s="135">
        <v>1</v>
      </c>
      <c r="F5" s="136"/>
      <c r="G5" s="136"/>
      <c r="H5" s="136"/>
      <c r="I5" s="11">
        <v>1</v>
      </c>
      <c r="J5" s="136"/>
      <c r="K5" s="136"/>
      <c r="L5" s="136"/>
      <c r="M5" s="136"/>
      <c r="N5" s="136">
        <v>1</v>
      </c>
      <c r="O5" s="136"/>
      <c r="P5" s="136"/>
      <c r="Q5" s="136"/>
      <c r="R5" s="11"/>
      <c r="S5" s="135"/>
    </row>
    <row r="6" spans="1:27" ht="25.5">
      <c r="A6" s="15"/>
      <c r="B6" s="16"/>
      <c r="C6" s="16"/>
      <c r="D6" s="17"/>
      <c r="E6" s="17"/>
      <c r="F6" s="18"/>
      <c r="G6" s="18"/>
      <c r="H6" s="41"/>
      <c r="I6" s="20"/>
      <c r="J6" s="41"/>
      <c r="K6" s="41"/>
      <c r="L6" s="41"/>
      <c r="M6" s="18"/>
      <c r="N6" s="18"/>
      <c r="O6" s="18"/>
      <c r="P6" s="18"/>
      <c r="Q6" s="18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25.5">
      <c r="A7" s="15"/>
      <c r="B7" s="16"/>
      <c r="C7" s="16"/>
      <c r="D7" s="17"/>
      <c r="E7" s="17"/>
      <c r="F7" s="18"/>
      <c r="G7" s="18"/>
      <c r="H7" s="19"/>
      <c r="I7" s="20"/>
      <c r="J7" s="19"/>
      <c r="K7" s="19"/>
      <c r="L7" s="19"/>
      <c r="M7" s="18"/>
      <c r="N7" s="18"/>
      <c r="O7" s="18"/>
      <c r="P7" s="18"/>
      <c r="Q7" s="18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5.5">
      <c r="A8" s="15"/>
      <c r="B8" s="16"/>
      <c r="C8" s="16"/>
      <c r="D8" s="17"/>
      <c r="E8" s="17"/>
      <c r="F8" s="18"/>
      <c r="G8" s="18"/>
      <c r="H8" s="19"/>
      <c r="I8" s="20"/>
      <c r="J8" s="19"/>
      <c r="K8" s="19"/>
      <c r="L8" s="19"/>
      <c r="M8" s="18"/>
      <c r="N8" s="18"/>
      <c r="O8" s="18"/>
      <c r="P8" s="18"/>
      <c r="Q8" s="18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5.5">
      <c r="A9" s="15"/>
      <c r="B9" s="16"/>
      <c r="C9" s="16"/>
      <c r="D9" s="17"/>
      <c r="E9" s="17"/>
      <c r="F9" s="18"/>
      <c r="G9" s="18"/>
      <c r="H9" s="19"/>
      <c r="I9" s="20"/>
      <c r="J9" s="19"/>
      <c r="K9" s="19"/>
      <c r="L9" s="19"/>
      <c r="M9" s="18"/>
      <c r="N9" s="18"/>
      <c r="O9" s="18"/>
      <c r="P9" s="18"/>
      <c r="Q9" s="18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2:AD33"/>
  <sheetViews>
    <sheetView zoomScale="80" zoomScaleNormal="80" workbookViewId="0">
      <selection activeCell="E5" sqref="E5"/>
    </sheetView>
  </sheetViews>
  <sheetFormatPr defaultRowHeight="14.25"/>
  <cols>
    <col min="1" max="1" width="12.625" customWidth="1"/>
    <col min="2" max="2" width="9.375" customWidth="1"/>
    <col min="3" max="3" width="9.625" customWidth="1"/>
    <col min="4" max="4" width="10.875" customWidth="1"/>
    <col min="5" max="5" width="12.375" customWidth="1"/>
    <col min="6" max="6" width="16.12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92"/>
      <c r="B3" s="92"/>
      <c r="C3" s="92"/>
      <c r="D3" s="92"/>
      <c r="E3" s="92"/>
      <c r="F3" s="92"/>
      <c r="G3" s="93"/>
      <c r="H3" s="78"/>
      <c r="I3" s="78"/>
      <c r="J3" s="78"/>
      <c r="K3" s="78"/>
      <c r="L3" s="114"/>
      <c r="M3" s="94" t="s">
        <v>39</v>
      </c>
      <c r="N3" s="116"/>
      <c r="O3" s="78"/>
      <c r="P3" s="78"/>
      <c r="Q3" s="78"/>
      <c r="R3" s="78"/>
      <c r="S3" s="95"/>
      <c r="T3" s="12"/>
      <c r="U3" s="12"/>
      <c r="V3" s="12"/>
      <c r="W3" s="12"/>
      <c r="X3" s="12"/>
      <c r="Y3" s="12"/>
      <c r="Z3" s="12"/>
      <c r="AA3" s="12"/>
    </row>
    <row r="4" spans="1:27" ht="26.25" thickBot="1">
      <c r="A4" s="85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0.15</v>
      </c>
      <c r="I4" s="85">
        <v>0.2</v>
      </c>
      <c r="J4" s="84">
        <v>0.25</v>
      </c>
      <c r="K4" s="84">
        <v>0.3</v>
      </c>
      <c r="L4" s="84">
        <v>0.35</v>
      </c>
      <c r="M4" s="84">
        <v>0.4</v>
      </c>
      <c r="N4" s="84">
        <v>0.5</v>
      </c>
      <c r="O4" s="84">
        <v>0.6</v>
      </c>
      <c r="P4" s="84">
        <v>0.7</v>
      </c>
      <c r="Q4" s="72">
        <v>0.8</v>
      </c>
      <c r="R4" s="85">
        <v>0.9</v>
      </c>
      <c r="S4" s="82">
        <v>1</v>
      </c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11">
        <v>1</v>
      </c>
      <c r="B5" s="135">
        <v>17.5</v>
      </c>
      <c r="C5" s="135">
        <v>14</v>
      </c>
      <c r="D5" s="135"/>
      <c r="E5" s="135">
        <v>1</v>
      </c>
      <c r="F5" s="136" t="s">
        <v>41</v>
      </c>
      <c r="G5" s="136"/>
      <c r="H5" s="136"/>
      <c r="I5" s="11">
        <v>1</v>
      </c>
      <c r="J5" s="136"/>
      <c r="K5" s="136"/>
      <c r="L5" s="136"/>
      <c r="M5" s="136"/>
      <c r="N5" s="136"/>
      <c r="O5" s="136"/>
      <c r="P5" s="136"/>
      <c r="Q5" s="136"/>
      <c r="R5" s="11"/>
      <c r="S5" s="135"/>
    </row>
    <row r="6" spans="1:27" ht="25.5">
      <c r="A6" s="6"/>
      <c r="B6" s="6"/>
      <c r="C6" s="6"/>
      <c r="D6" s="6"/>
      <c r="E6" s="6"/>
      <c r="F6" s="6"/>
      <c r="G6" s="6"/>
      <c r="H6" s="6"/>
      <c r="I6" s="6"/>
    </row>
    <row r="7" spans="1:27" ht="25.5">
      <c r="A7" s="6"/>
      <c r="B7" s="6"/>
      <c r="C7" s="6"/>
      <c r="D7" s="6"/>
      <c r="E7" s="6"/>
      <c r="F7" s="6"/>
      <c r="G7" s="6"/>
      <c r="H7" s="6"/>
      <c r="I7" s="6"/>
    </row>
    <row r="8" spans="1:27" ht="25.5">
      <c r="A8" s="15"/>
      <c r="B8" s="16"/>
      <c r="C8" s="16"/>
      <c r="D8" s="17"/>
      <c r="E8" s="17"/>
      <c r="F8" s="18"/>
      <c r="G8" s="18"/>
      <c r="H8" s="19"/>
      <c r="I8" s="20"/>
      <c r="J8" s="19"/>
      <c r="K8" s="19"/>
      <c r="L8" s="19"/>
      <c r="M8" s="18"/>
      <c r="N8" s="18"/>
      <c r="O8" s="18"/>
      <c r="P8" s="18"/>
      <c r="Q8" s="18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5.5">
      <c r="A9" s="15"/>
      <c r="B9" s="16"/>
      <c r="C9" s="16"/>
      <c r="D9" s="17"/>
      <c r="E9" s="17"/>
      <c r="F9" s="18"/>
      <c r="G9" s="18"/>
      <c r="H9" s="19"/>
      <c r="I9" s="20"/>
      <c r="J9" s="19"/>
      <c r="K9" s="19"/>
      <c r="L9" s="19"/>
      <c r="M9" s="18"/>
      <c r="N9" s="18"/>
      <c r="O9" s="18"/>
      <c r="P9" s="18"/>
      <c r="Q9" s="18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137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2:AD33"/>
  <sheetViews>
    <sheetView zoomScale="70" zoomScaleNormal="70" workbookViewId="0">
      <selection activeCell="E5" sqref="E5"/>
    </sheetView>
  </sheetViews>
  <sheetFormatPr defaultRowHeight="14.25"/>
  <cols>
    <col min="1" max="1" width="11.875" customWidth="1"/>
    <col min="2" max="2" width="9.375" customWidth="1"/>
    <col min="3" max="3" width="9.625" customWidth="1"/>
    <col min="4" max="4" width="10.875" customWidth="1"/>
    <col min="5" max="5" width="12" customWidth="1"/>
    <col min="6" max="6" width="17.12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92"/>
      <c r="B3" s="92"/>
      <c r="C3" s="92"/>
      <c r="D3" s="92"/>
      <c r="E3" s="92"/>
      <c r="F3" s="92"/>
      <c r="G3" s="93"/>
      <c r="H3" s="78"/>
      <c r="I3" s="78"/>
      <c r="J3" s="78"/>
      <c r="K3" s="78"/>
      <c r="L3" s="114"/>
      <c r="M3" s="94" t="s">
        <v>39</v>
      </c>
      <c r="N3" s="116"/>
      <c r="O3" s="78"/>
      <c r="P3" s="78"/>
      <c r="Q3" s="78"/>
      <c r="R3" s="78"/>
      <c r="S3" s="95"/>
      <c r="T3" s="12"/>
      <c r="U3" s="12"/>
      <c r="V3" s="12"/>
      <c r="W3" s="12"/>
      <c r="X3" s="12"/>
      <c r="Y3" s="12"/>
      <c r="Z3" s="12"/>
      <c r="AA3" s="12"/>
    </row>
    <row r="4" spans="1:27" ht="34.5" customHeight="1" thickBot="1">
      <c r="A4" s="85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0.15</v>
      </c>
      <c r="I4" s="85">
        <v>0.2</v>
      </c>
      <c r="J4" s="84">
        <v>0.25</v>
      </c>
      <c r="K4" s="84">
        <v>0.3</v>
      </c>
      <c r="L4" s="84">
        <v>0.4</v>
      </c>
      <c r="M4" s="84">
        <v>0.45</v>
      </c>
      <c r="N4" s="84">
        <v>0.5</v>
      </c>
      <c r="O4" s="84">
        <v>0.6</v>
      </c>
      <c r="P4" s="84">
        <v>0.7</v>
      </c>
      <c r="Q4" s="72">
        <v>0.8</v>
      </c>
      <c r="R4" s="85">
        <v>0.9</v>
      </c>
      <c r="S4" s="82">
        <v>1</v>
      </c>
      <c r="T4" s="6"/>
      <c r="U4" s="6"/>
      <c r="V4" s="6"/>
      <c r="W4" s="6"/>
      <c r="X4" s="6"/>
      <c r="Y4" s="6"/>
      <c r="Z4" s="6"/>
      <c r="AA4" s="6"/>
    </row>
    <row r="5" spans="1:27" ht="29.25" customHeight="1" thickBot="1">
      <c r="A5" s="11">
        <v>1</v>
      </c>
      <c r="B5" s="135"/>
      <c r="C5" s="135"/>
      <c r="D5" s="135"/>
      <c r="E5" s="135">
        <v>1</v>
      </c>
      <c r="F5" s="136"/>
      <c r="G5" s="136"/>
      <c r="H5" s="136"/>
      <c r="I5" s="11">
        <v>1</v>
      </c>
      <c r="J5" s="136"/>
      <c r="K5" s="136"/>
      <c r="L5" s="136"/>
      <c r="M5" s="136"/>
      <c r="N5" s="136">
        <v>1</v>
      </c>
      <c r="O5" s="136"/>
      <c r="P5" s="136"/>
      <c r="Q5" s="136"/>
      <c r="R5" s="11"/>
      <c r="S5" s="135"/>
    </row>
    <row r="6" spans="1:27" ht="25.5">
      <c r="A6" s="15"/>
      <c r="B6" s="16"/>
      <c r="C6" s="16"/>
      <c r="D6" s="17"/>
      <c r="E6" s="17"/>
      <c r="F6" s="18"/>
      <c r="G6" s="18"/>
      <c r="H6" s="41"/>
      <c r="I6" s="20"/>
      <c r="J6" s="41"/>
      <c r="K6" s="41"/>
      <c r="L6" s="41"/>
      <c r="M6" s="18"/>
      <c r="N6" s="18"/>
      <c r="O6" s="18"/>
      <c r="P6" s="18"/>
      <c r="Q6" s="18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25.5">
      <c r="A7" s="15"/>
      <c r="B7" s="16"/>
      <c r="C7" s="16"/>
      <c r="D7" s="17"/>
      <c r="E7" s="17"/>
      <c r="F7" s="18"/>
      <c r="G7" s="18"/>
      <c r="H7" s="19"/>
      <c r="I7" s="20"/>
      <c r="J7" s="19"/>
      <c r="K7" s="19"/>
      <c r="L7" s="19"/>
      <c r="M7" s="18"/>
      <c r="N7" s="18"/>
      <c r="O7" s="18"/>
      <c r="P7" s="18"/>
      <c r="Q7" s="18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5.5">
      <c r="A8" s="15"/>
      <c r="B8" s="16"/>
      <c r="C8" s="16"/>
      <c r="D8" s="17"/>
      <c r="E8" s="17"/>
      <c r="F8" s="18"/>
      <c r="G8" s="18"/>
      <c r="H8" s="19"/>
      <c r="I8" s="20"/>
      <c r="J8" s="19"/>
      <c r="K8" s="19"/>
      <c r="L8" s="19"/>
      <c r="M8" s="18"/>
      <c r="N8" s="18"/>
      <c r="O8" s="18"/>
      <c r="P8" s="18"/>
      <c r="Q8" s="18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5.5">
      <c r="A9" s="15"/>
      <c r="B9" s="16"/>
      <c r="C9" s="16"/>
      <c r="D9" s="17"/>
      <c r="E9" s="17"/>
      <c r="F9" s="18"/>
      <c r="G9" s="18"/>
      <c r="H9" s="19"/>
      <c r="I9" s="20"/>
      <c r="J9" s="19"/>
      <c r="K9" s="19"/>
      <c r="L9" s="19"/>
      <c r="M9" s="18"/>
      <c r="N9" s="18"/>
      <c r="O9" s="18"/>
      <c r="P9" s="18"/>
      <c r="Q9" s="18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B2:U173"/>
  <sheetViews>
    <sheetView topLeftCell="A16" workbookViewId="0">
      <selection activeCell="C5" sqref="C5:C68"/>
    </sheetView>
  </sheetViews>
  <sheetFormatPr defaultRowHeight="14.25"/>
  <cols>
    <col min="1" max="1" width="8.875" customWidth="1"/>
    <col min="2" max="2" width="11" customWidth="1"/>
    <col min="3" max="3" width="18.5" customWidth="1"/>
    <col min="4" max="5" width="16.5" customWidth="1"/>
    <col min="6" max="6" width="16.25" customWidth="1"/>
    <col min="7" max="7" width="18.875" customWidth="1"/>
    <col min="8" max="8" width="17.5" customWidth="1"/>
    <col min="9" max="9" width="10.375" customWidth="1"/>
    <col min="12" max="12" width="9" customWidth="1"/>
    <col min="17" max="17" width="10.875" customWidth="1"/>
    <col min="18" max="18" width="10.375" customWidth="1"/>
  </cols>
  <sheetData>
    <row r="2" spans="2:21" ht="37.5" customHeight="1">
      <c r="B2" s="1"/>
      <c r="D2" s="1"/>
      <c r="E2" s="1"/>
      <c r="F2" s="2"/>
      <c r="G2" s="3"/>
      <c r="I2" s="1"/>
      <c r="J2" s="1"/>
    </row>
    <row r="3" spans="2:21" ht="21" thickBot="1">
      <c r="B3" s="4"/>
    </row>
    <row r="4" spans="2:21" ht="24" thickBot="1">
      <c r="C4" s="233" t="s">
        <v>13</v>
      </c>
      <c r="D4" s="233" t="s">
        <v>14</v>
      </c>
      <c r="E4" s="233" t="s">
        <v>23</v>
      </c>
      <c r="F4" s="233" t="s">
        <v>15</v>
      </c>
    </row>
    <row r="5" spans="2:21" ht="30" customHeight="1" thickBot="1">
      <c r="C5" s="295">
        <v>18.5</v>
      </c>
      <c r="D5" s="139">
        <v>1</v>
      </c>
      <c r="E5" s="254">
        <v>0.4</v>
      </c>
      <c r="F5" s="250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</row>
    <row r="6" spans="2:21" ht="26.25" thickBot="1">
      <c r="C6" s="295">
        <v>11</v>
      </c>
      <c r="D6" s="139">
        <v>1</v>
      </c>
      <c r="E6" s="254">
        <v>0.25</v>
      </c>
      <c r="F6" s="250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6"/>
    </row>
    <row r="7" spans="2:21" ht="26.25" thickBot="1">
      <c r="C7" s="277">
        <v>13</v>
      </c>
      <c r="D7" s="261">
        <v>1</v>
      </c>
      <c r="E7" s="258">
        <v>0.4</v>
      </c>
      <c r="F7" s="250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</row>
    <row r="8" spans="2:21" ht="26.25" thickBot="1">
      <c r="C8" s="277">
        <v>13</v>
      </c>
      <c r="D8" s="261">
        <v>1</v>
      </c>
      <c r="E8" s="258"/>
      <c r="F8" s="250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</row>
    <row r="9" spans="2:21" ht="26.25" thickBot="1">
      <c r="C9" s="295">
        <v>13.5</v>
      </c>
      <c r="D9" s="139">
        <v>1</v>
      </c>
      <c r="E9" s="254">
        <v>0.3</v>
      </c>
      <c r="F9" s="250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</row>
    <row r="10" spans="2:21" ht="26.25" thickBot="1">
      <c r="C10" s="295">
        <v>14</v>
      </c>
      <c r="D10" s="139">
        <v>1</v>
      </c>
      <c r="E10" s="254">
        <v>0.2</v>
      </c>
      <c r="F10" s="250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</row>
    <row r="11" spans="2:21" ht="26.25" thickBot="1">
      <c r="C11" s="277">
        <v>14</v>
      </c>
      <c r="D11" s="261">
        <v>1</v>
      </c>
      <c r="E11" s="258"/>
      <c r="F11" s="250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</row>
    <row r="12" spans="2:21" ht="26.25" thickBot="1">
      <c r="C12" s="277">
        <v>15.2</v>
      </c>
      <c r="D12" s="261">
        <v>1</v>
      </c>
      <c r="E12" s="258"/>
      <c r="F12" s="250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2:21" ht="26.25" thickBot="1">
      <c r="C13" s="277">
        <v>15.2</v>
      </c>
      <c r="D13" s="261">
        <v>1</v>
      </c>
      <c r="E13" s="258"/>
      <c r="F13" s="250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</row>
    <row r="14" spans="2:21" ht="26.25" thickBot="1">
      <c r="C14" s="277">
        <v>15.4</v>
      </c>
      <c r="D14" s="261">
        <v>1</v>
      </c>
      <c r="E14" s="258"/>
      <c r="F14" s="250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</row>
    <row r="15" spans="2:21" ht="26.25" thickBot="1">
      <c r="C15" s="295">
        <v>15.5</v>
      </c>
      <c r="D15" s="139">
        <v>1</v>
      </c>
      <c r="E15" s="254">
        <v>0.3</v>
      </c>
      <c r="F15" s="250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</row>
    <row r="16" spans="2:21" ht="26.25" thickBot="1">
      <c r="C16" s="277">
        <v>15.5</v>
      </c>
      <c r="D16" s="261">
        <v>1</v>
      </c>
      <c r="E16" s="258"/>
      <c r="F16" s="250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</row>
    <row r="17" spans="3:21" ht="26.25" thickBot="1">
      <c r="C17" s="295">
        <v>16</v>
      </c>
      <c r="D17" s="139">
        <v>1</v>
      </c>
      <c r="E17" s="254">
        <v>0.3</v>
      </c>
      <c r="F17" s="250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</row>
    <row r="18" spans="3:21" ht="26.25" thickBot="1">
      <c r="C18" s="277">
        <v>16</v>
      </c>
      <c r="D18" s="260">
        <v>1</v>
      </c>
      <c r="E18" s="257">
        <v>0.4</v>
      </c>
      <c r="F18" s="250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</row>
    <row r="19" spans="3:21" ht="26.25" thickBot="1">
      <c r="C19" s="277">
        <v>16.2</v>
      </c>
      <c r="D19" s="261">
        <v>1</v>
      </c>
      <c r="E19" s="258"/>
      <c r="F19" s="251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</row>
    <row r="20" spans="3:21" ht="26.25" thickBot="1">
      <c r="C20" s="277">
        <v>16.399999999999999</v>
      </c>
      <c r="D20" s="261">
        <v>1</v>
      </c>
      <c r="E20" s="258"/>
      <c r="F20" s="251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</row>
    <row r="21" spans="3:21" ht="21" thickBot="1">
      <c r="C21" s="295">
        <v>16.5</v>
      </c>
      <c r="D21" s="139">
        <v>1</v>
      </c>
      <c r="E21" s="254">
        <v>0.4</v>
      </c>
      <c r="F21" s="251"/>
    </row>
    <row r="22" spans="3:21" ht="21" thickBot="1">
      <c r="C22" s="295">
        <v>16.5</v>
      </c>
      <c r="D22" s="139">
        <v>1</v>
      </c>
      <c r="E22" s="254"/>
      <c r="F22" s="251"/>
    </row>
    <row r="23" spans="3:21" ht="21" thickBot="1">
      <c r="C23" s="141">
        <v>16.5</v>
      </c>
      <c r="D23" s="175">
        <v>1</v>
      </c>
      <c r="E23" s="258"/>
      <c r="F23" s="252"/>
    </row>
    <row r="24" spans="3:21" ht="21" thickBot="1">
      <c r="C24" s="304">
        <v>17</v>
      </c>
      <c r="D24" s="145">
        <v>1</v>
      </c>
      <c r="E24" s="256"/>
      <c r="F24" s="252"/>
    </row>
    <row r="25" spans="3:21" ht="21" thickBot="1">
      <c r="C25" s="141">
        <v>17</v>
      </c>
      <c r="D25" s="175">
        <v>1</v>
      </c>
      <c r="E25" s="258">
        <v>0.4</v>
      </c>
      <c r="F25" s="252"/>
    </row>
    <row r="26" spans="3:21" ht="21" thickBot="1">
      <c r="C26" s="141">
        <v>17</v>
      </c>
      <c r="D26" s="175">
        <v>2</v>
      </c>
      <c r="E26" s="258"/>
      <c r="F26" s="252"/>
    </row>
    <row r="27" spans="3:21" ht="21.75" thickBot="1">
      <c r="C27" s="305">
        <v>17.899999999999999</v>
      </c>
      <c r="D27" s="259">
        <v>1</v>
      </c>
      <c r="E27" s="255">
        <v>0.2</v>
      </c>
      <c r="F27" s="253"/>
    </row>
    <row r="28" spans="3:21" ht="21.75" thickBot="1">
      <c r="C28" s="305">
        <v>18</v>
      </c>
      <c r="D28" s="259">
        <v>1</v>
      </c>
      <c r="E28" s="255">
        <v>0.2</v>
      </c>
      <c r="F28" s="253"/>
    </row>
    <row r="29" spans="3:21" ht="21.75" thickBot="1">
      <c r="C29" s="305">
        <v>18</v>
      </c>
      <c r="D29" s="259">
        <v>1</v>
      </c>
      <c r="E29" s="255">
        <v>0.4</v>
      </c>
      <c r="F29" s="253"/>
    </row>
    <row r="30" spans="3:21" ht="21" thickBot="1">
      <c r="C30" s="141">
        <v>18</v>
      </c>
      <c r="D30" s="175">
        <v>1</v>
      </c>
      <c r="E30" s="258">
        <v>0.2</v>
      </c>
      <c r="F30" s="253"/>
    </row>
    <row r="31" spans="3:21" ht="21" thickBot="1">
      <c r="C31" s="141">
        <v>19.2</v>
      </c>
      <c r="D31" s="175">
        <v>2</v>
      </c>
      <c r="E31" s="258"/>
      <c r="F31" s="253"/>
    </row>
    <row r="32" spans="3:21" ht="21" thickBot="1">
      <c r="C32" s="304">
        <v>19.399999999999999</v>
      </c>
      <c r="D32" s="145">
        <v>1</v>
      </c>
      <c r="E32" s="256"/>
      <c r="F32" s="253"/>
    </row>
    <row r="33" spans="3:6" ht="21" thickBot="1">
      <c r="C33" s="141">
        <v>19.5</v>
      </c>
      <c r="D33" s="175">
        <v>1</v>
      </c>
      <c r="E33" s="258"/>
      <c r="F33" s="253"/>
    </row>
    <row r="34" spans="3:6" ht="21" thickBot="1">
      <c r="C34" s="141">
        <v>19.600000000000001</v>
      </c>
      <c r="D34" s="175">
        <v>1</v>
      </c>
      <c r="E34" s="258"/>
      <c r="F34" s="253"/>
    </row>
    <row r="35" spans="3:6" ht="21" thickBot="1">
      <c r="C35" s="306">
        <v>20</v>
      </c>
      <c r="D35" s="262">
        <v>1</v>
      </c>
      <c r="E35" s="254">
        <v>0.4</v>
      </c>
      <c r="F35" s="253"/>
    </row>
    <row r="36" spans="3:6" ht="21" thickBot="1">
      <c r="C36" s="141">
        <v>20</v>
      </c>
      <c r="D36" s="175">
        <v>1</v>
      </c>
      <c r="E36" s="258"/>
      <c r="F36" s="253"/>
    </row>
    <row r="37" spans="3:6" ht="21" thickBot="1">
      <c r="C37" s="141">
        <v>20.2</v>
      </c>
      <c r="D37" s="175">
        <v>1</v>
      </c>
      <c r="E37" s="258"/>
      <c r="F37" s="253"/>
    </row>
    <row r="38" spans="3:6" ht="21" thickBot="1">
      <c r="C38" s="141">
        <v>20.7</v>
      </c>
      <c r="D38" s="175">
        <v>1</v>
      </c>
      <c r="E38" s="258"/>
      <c r="F38" s="253"/>
    </row>
    <row r="39" spans="3:6" ht="21" thickBot="1">
      <c r="C39" s="306">
        <v>20.9</v>
      </c>
      <c r="D39" s="262">
        <v>1</v>
      </c>
      <c r="E39" s="254"/>
      <c r="F39" s="253"/>
    </row>
    <row r="40" spans="3:6" ht="21" thickBot="1">
      <c r="C40" s="141">
        <v>21.2</v>
      </c>
      <c r="D40" s="175">
        <v>1</v>
      </c>
      <c r="E40" s="258"/>
      <c r="F40" s="253"/>
    </row>
    <row r="41" spans="3:6" ht="21" thickBot="1">
      <c r="C41" s="141">
        <v>21.4</v>
      </c>
      <c r="D41" s="175">
        <v>1</v>
      </c>
      <c r="E41" s="258"/>
      <c r="F41" s="253"/>
    </row>
    <row r="42" spans="3:6" ht="21" thickBot="1">
      <c r="C42" s="141">
        <v>22</v>
      </c>
      <c r="D42" s="175">
        <v>1</v>
      </c>
      <c r="E42" s="258"/>
      <c r="F42" s="253"/>
    </row>
    <row r="43" spans="3:6" ht="21" thickBot="1">
      <c r="C43" s="304">
        <v>22.4</v>
      </c>
      <c r="D43" s="145">
        <v>1</v>
      </c>
      <c r="E43" s="256"/>
      <c r="F43" s="253"/>
    </row>
    <row r="44" spans="3:6" ht="21.75" thickBot="1">
      <c r="C44" s="305">
        <v>22.5</v>
      </c>
      <c r="D44" s="259">
        <v>1</v>
      </c>
      <c r="E44" s="255">
        <v>0.15</v>
      </c>
      <c r="F44" s="253"/>
    </row>
    <row r="45" spans="3:6" ht="21" thickBot="1">
      <c r="C45" s="306">
        <v>23</v>
      </c>
      <c r="D45" s="262">
        <v>1</v>
      </c>
      <c r="E45" s="254">
        <v>0.5</v>
      </c>
      <c r="F45" s="253"/>
    </row>
    <row r="46" spans="3:6" ht="21" thickBot="1">
      <c r="C46" s="141">
        <v>23</v>
      </c>
      <c r="D46" s="175">
        <v>1</v>
      </c>
      <c r="E46" s="258">
        <v>0.2</v>
      </c>
      <c r="F46" s="253"/>
    </row>
    <row r="47" spans="3:6" ht="21" thickBot="1">
      <c r="C47" s="304">
        <v>23.4</v>
      </c>
      <c r="D47" s="145">
        <v>1</v>
      </c>
      <c r="E47" s="256"/>
      <c r="F47" s="253"/>
    </row>
    <row r="48" spans="3:6" ht="21" thickBot="1">
      <c r="C48" s="141">
        <v>24</v>
      </c>
      <c r="D48" s="175">
        <v>1</v>
      </c>
      <c r="E48" s="258"/>
      <c r="F48" s="253"/>
    </row>
    <row r="49" spans="3:6" ht="21" thickBot="1">
      <c r="C49" s="141">
        <v>24.4</v>
      </c>
      <c r="D49" s="175">
        <v>1</v>
      </c>
      <c r="E49" s="258"/>
      <c r="F49" s="253"/>
    </row>
    <row r="50" spans="3:6" ht="21" thickBot="1">
      <c r="C50" s="306">
        <v>25</v>
      </c>
      <c r="D50" s="262">
        <v>1</v>
      </c>
      <c r="E50" s="254">
        <v>0.5</v>
      </c>
      <c r="F50" s="253"/>
    </row>
    <row r="51" spans="3:6" ht="21" thickBot="1">
      <c r="C51" s="141">
        <v>25</v>
      </c>
      <c r="D51" s="249">
        <v>1</v>
      </c>
      <c r="E51" s="257">
        <v>0.4</v>
      </c>
      <c r="F51" s="253"/>
    </row>
    <row r="52" spans="3:6" ht="21" thickBot="1">
      <c r="C52" s="141">
        <v>25</v>
      </c>
      <c r="D52" s="175">
        <v>1</v>
      </c>
      <c r="E52" s="258"/>
      <c r="F52" s="253"/>
    </row>
    <row r="53" spans="3:6" ht="21" thickBot="1">
      <c r="C53" s="141">
        <v>25.1</v>
      </c>
      <c r="D53" s="175">
        <v>1</v>
      </c>
      <c r="E53" s="258"/>
      <c r="F53" s="253"/>
    </row>
    <row r="54" spans="3:6" ht="21" thickBot="1">
      <c r="C54" s="141">
        <v>25.2</v>
      </c>
      <c r="D54" s="175">
        <v>1</v>
      </c>
      <c r="E54" s="258"/>
      <c r="F54" s="253"/>
    </row>
    <row r="55" spans="3:6" ht="21" thickBot="1">
      <c r="C55" s="306">
        <v>25.3</v>
      </c>
      <c r="D55" s="262">
        <v>1</v>
      </c>
      <c r="E55" s="254"/>
      <c r="F55" s="253"/>
    </row>
    <row r="56" spans="3:6" ht="21" thickBot="1">
      <c r="C56" s="141">
        <v>26</v>
      </c>
      <c r="D56" s="249">
        <v>1</v>
      </c>
      <c r="E56" s="257">
        <v>0.4</v>
      </c>
      <c r="F56" s="253"/>
    </row>
    <row r="57" spans="3:6" ht="21" thickBot="1">
      <c r="C57" s="141">
        <v>26</v>
      </c>
      <c r="D57" s="175">
        <v>1</v>
      </c>
      <c r="E57" s="258"/>
      <c r="F57" s="253"/>
    </row>
    <row r="58" spans="3:6" ht="21" thickBot="1">
      <c r="C58" s="141">
        <v>27</v>
      </c>
      <c r="D58" s="175">
        <v>1</v>
      </c>
      <c r="E58" s="258">
        <v>0.4</v>
      </c>
      <c r="F58" s="253"/>
    </row>
    <row r="59" spans="3:6" ht="21" thickBot="1">
      <c r="C59" s="141">
        <v>27</v>
      </c>
      <c r="D59" s="175">
        <v>1</v>
      </c>
      <c r="E59" s="258"/>
      <c r="F59" s="253"/>
    </row>
    <row r="60" spans="3:6" ht="21" thickBot="1">
      <c r="C60" s="306">
        <v>28</v>
      </c>
      <c r="D60" s="262">
        <v>3</v>
      </c>
      <c r="E60" s="254"/>
      <c r="F60" s="253"/>
    </row>
    <row r="61" spans="3:6" ht="21" thickBot="1">
      <c r="C61" s="141">
        <v>28.8</v>
      </c>
      <c r="D61" s="175">
        <v>1</v>
      </c>
      <c r="E61" s="258"/>
      <c r="F61" s="253"/>
    </row>
    <row r="62" spans="3:6" ht="21" thickBot="1">
      <c r="C62" s="141">
        <v>29</v>
      </c>
      <c r="D62" s="175">
        <v>1</v>
      </c>
      <c r="E62" s="258">
        <v>0.2</v>
      </c>
      <c r="F62" s="253"/>
    </row>
    <row r="63" spans="3:6" ht="21" thickBot="1">
      <c r="C63" s="141">
        <v>29</v>
      </c>
      <c r="D63" s="175">
        <v>1</v>
      </c>
      <c r="E63" s="258"/>
      <c r="F63" s="253"/>
    </row>
    <row r="64" spans="3:6" ht="21" thickBot="1">
      <c r="C64" s="141">
        <v>30</v>
      </c>
      <c r="D64" s="175">
        <v>2</v>
      </c>
      <c r="E64" s="258"/>
      <c r="F64" s="253"/>
    </row>
    <row r="65" spans="2:6" ht="21" thickBot="1">
      <c r="C65" s="141">
        <v>30.2</v>
      </c>
      <c r="D65" s="175">
        <v>1</v>
      </c>
      <c r="E65" s="258"/>
      <c r="F65" s="253"/>
    </row>
    <row r="66" spans="2:6" ht="21" thickBot="1">
      <c r="C66" s="141">
        <v>30.4</v>
      </c>
      <c r="D66" s="175">
        <v>1</v>
      </c>
      <c r="E66" s="258"/>
      <c r="F66" s="253"/>
    </row>
    <row r="67" spans="2:6" ht="21" thickBot="1">
      <c r="C67" s="141">
        <v>31.7</v>
      </c>
      <c r="D67" s="175">
        <v>1</v>
      </c>
      <c r="E67" s="258">
        <v>0.2</v>
      </c>
      <c r="F67" s="253"/>
    </row>
    <row r="68" spans="2:6" ht="21" thickBot="1">
      <c r="C68" s="141">
        <v>31.7</v>
      </c>
      <c r="D68" s="175">
        <v>1</v>
      </c>
      <c r="E68" s="258"/>
      <c r="F68" s="253"/>
    </row>
    <row r="71" spans="2:6">
      <c r="B71" s="143"/>
      <c r="C71" s="14"/>
      <c r="D71" s="14"/>
      <c r="E71" s="14"/>
    </row>
    <row r="72" spans="2:6">
      <c r="D72" s="14"/>
      <c r="E72" s="14"/>
    </row>
    <row r="73" spans="2:6">
      <c r="B73" s="143"/>
      <c r="C73" s="14"/>
      <c r="D73" s="14"/>
      <c r="E73" s="14"/>
    </row>
    <row r="74" spans="2:6">
      <c r="B74" s="14"/>
      <c r="C74" s="14"/>
      <c r="D74" s="14"/>
      <c r="E74" s="14"/>
    </row>
    <row r="75" spans="2:6">
      <c r="B75" s="14"/>
      <c r="C75" s="14"/>
      <c r="D75" s="14"/>
      <c r="E75" s="14"/>
    </row>
    <row r="76" spans="2:6">
      <c r="B76" s="14"/>
      <c r="C76" s="14"/>
      <c r="D76" s="14"/>
      <c r="E76" s="14"/>
    </row>
    <row r="77" spans="2:6">
      <c r="B77" s="14"/>
      <c r="C77" s="14"/>
      <c r="D77" s="14"/>
      <c r="E77" s="14"/>
    </row>
    <row r="78" spans="2:6">
      <c r="B78" s="14"/>
      <c r="C78" s="14"/>
      <c r="D78" s="14"/>
      <c r="E78" s="14"/>
    </row>
    <row r="79" spans="2:6">
      <c r="B79" s="14"/>
      <c r="C79" s="14"/>
      <c r="D79" s="14"/>
      <c r="E79" s="14"/>
    </row>
    <row r="80" spans="2:6">
      <c r="B80" s="14"/>
      <c r="C80" s="14"/>
      <c r="D80" s="14"/>
      <c r="E80" s="14"/>
    </row>
    <row r="81" spans="2:5">
      <c r="B81" s="14"/>
      <c r="C81" s="14"/>
      <c r="D81" s="14"/>
      <c r="E81" s="14"/>
    </row>
    <row r="82" spans="2:5">
      <c r="B82" s="14"/>
      <c r="C82" s="14"/>
      <c r="D82" s="14"/>
      <c r="E82" s="14"/>
    </row>
    <row r="83" spans="2:5">
      <c r="B83" s="14"/>
      <c r="C83" s="14"/>
      <c r="D83" s="14"/>
      <c r="E83" s="14"/>
    </row>
    <row r="84" spans="2:5">
      <c r="B84" s="14"/>
      <c r="C84" s="14"/>
      <c r="D84" s="14"/>
      <c r="E84" s="14"/>
    </row>
    <row r="85" spans="2:5">
      <c r="B85" s="14"/>
      <c r="C85" s="14"/>
      <c r="D85" s="14"/>
      <c r="E85" s="14"/>
    </row>
    <row r="86" spans="2:5">
      <c r="B86" s="14"/>
      <c r="C86" s="14"/>
      <c r="D86" s="14"/>
      <c r="E86" s="14"/>
    </row>
    <row r="87" spans="2:5">
      <c r="B87" s="14"/>
      <c r="C87" s="14"/>
      <c r="D87" s="14"/>
      <c r="E87" s="14"/>
    </row>
    <row r="88" spans="2:5">
      <c r="B88" s="14"/>
      <c r="C88" s="14"/>
      <c r="D88" s="14"/>
      <c r="E88" s="14"/>
    </row>
    <row r="89" spans="2:5">
      <c r="B89" s="14"/>
      <c r="C89" s="14"/>
      <c r="D89" s="14"/>
      <c r="E89" s="14"/>
    </row>
    <row r="90" spans="2:5">
      <c r="B90" s="14"/>
      <c r="C90" s="14"/>
      <c r="D90" s="14"/>
      <c r="E90" s="14"/>
    </row>
    <row r="91" spans="2:5">
      <c r="B91" s="14"/>
      <c r="C91" s="14"/>
      <c r="D91" s="14"/>
      <c r="E91" s="14"/>
    </row>
    <row r="92" spans="2:5">
      <c r="B92" s="14"/>
      <c r="C92" s="14"/>
      <c r="D92" s="14"/>
      <c r="E92" s="14"/>
    </row>
    <row r="93" spans="2:5">
      <c r="B93" s="14"/>
      <c r="C93" s="14"/>
      <c r="D93" s="14"/>
      <c r="E93" s="14"/>
    </row>
    <row r="94" spans="2:5">
      <c r="B94" s="14"/>
      <c r="C94" s="14"/>
      <c r="D94" s="14"/>
      <c r="E94" s="14"/>
    </row>
    <row r="95" spans="2:5">
      <c r="B95" s="14"/>
      <c r="C95" s="14"/>
      <c r="D95" s="14"/>
      <c r="E95" s="14"/>
    </row>
    <row r="96" spans="2:5">
      <c r="B96" s="14"/>
      <c r="C96" s="14"/>
      <c r="D96" s="14"/>
      <c r="E96" s="14"/>
    </row>
    <row r="97" spans="2:5">
      <c r="B97" s="14"/>
      <c r="C97" s="14"/>
      <c r="D97" s="14"/>
      <c r="E97" s="14"/>
    </row>
    <row r="98" spans="2:5">
      <c r="B98" s="14"/>
      <c r="C98" s="14"/>
      <c r="D98" s="14"/>
      <c r="E98" s="14"/>
    </row>
    <row r="99" spans="2:5">
      <c r="B99" s="14"/>
      <c r="C99" s="14"/>
      <c r="D99" s="14"/>
      <c r="E99" s="14"/>
    </row>
    <row r="100" spans="2:5">
      <c r="B100" s="14"/>
      <c r="C100" s="14"/>
      <c r="D100" s="14"/>
      <c r="E100" s="14"/>
    </row>
    <row r="101" spans="2:5">
      <c r="B101" s="14"/>
      <c r="C101" s="14"/>
      <c r="D101" s="14"/>
      <c r="E101" s="14"/>
    </row>
    <row r="102" spans="2:5">
      <c r="B102" s="14"/>
      <c r="C102" s="14"/>
      <c r="D102" s="14"/>
      <c r="E102" s="14"/>
    </row>
    <row r="103" spans="2:5">
      <c r="B103" s="14"/>
      <c r="C103" s="14"/>
      <c r="D103" s="14"/>
      <c r="E103" s="14"/>
    </row>
    <row r="104" spans="2:5">
      <c r="B104" s="14"/>
      <c r="C104" s="14"/>
      <c r="D104" s="14"/>
      <c r="E104" s="14"/>
    </row>
    <row r="105" spans="2:5">
      <c r="B105" s="14"/>
      <c r="C105" s="14"/>
      <c r="D105" s="14"/>
      <c r="E105" s="14"/>
    </row>
    <row r="106" spans="2:5">
      <c r="B106" s="14"/>
      <c r="C106" s="14"/>
      <c r="D106" s="14"/>
      <c r="E106" s="14"/>
    </row>
    <row r="107" spans="2:5">
      <c r="B107" s="14"/>
      <c r="C107" s="14"/>
      <c r="D107" s="14"/>
      <c r="E107" s="14"/>
    </row>
    <row r="108" spans="2:5">
      <c r="B108" s="14"/>
      <c r="C108" s="14"/>
      <c r="D108" s="14"/>
      <c r="E108" s="14"/>
    </row>
    <row r="109" spans="2:5">
      <c r="B109" s="14"/>
      <c r="C109" s="14"/>
      <c r="D109" s="14"/>
      <c r="E109" s="14"/>
    </row>
    <row r="110" spans="2:5">
      <c r="B110" s="14"/>
      <c r="C110" s="14"/>
      <c r="D110" s="14"/>
      <c r="E110" s="14"/>
    </row>
    <row r="111" spans="2:5">
      <c r="B111" s="14"/>
      <c r="C111" s="14"/>
      <c r="D111" s="14"/>
      <c r="E111" s="14"/>
    </row>
    <row r="112" spans="2:5">
      <c r="B112" s="14"/>
      <c r="C112" s="14"/>
      <c r="D112" s="14"/>
      <c r="E112" s="14"/>
    </row>
    <row r="113" spans="2:5">
      <c r="B113" s="14"/>
      <c r="C113" s="14"/>
      <c r="D113" s="14"/>
      <c r="E113" s="14"/>
    </row>
    <row r="114" spans="2:5">
      <c r="B114" s="14"/>
      <c r="C114" s="14"/>
      <c r="D114" s="14"/>
      <c r="E114" s="14"/>
    </row>
    <row r="115" spans="2:5">
      <c r="B115" s="14"/>
      <c r="C115" s="14"/>
      <c r="D115" s="14"/>
      <c r="E115" s="14"/>
    </row>
    <row r="116" spans="2:5">
      <c r="B116" s="14"/>
      <c r="C116" s="14"/>
      <c r="D116" s="14"/>
      <c r="E116" s="14"/>
    </row>
    <row r="117" spans="2:5">
      <c r="B117" s="14"/>
      <c r="C117" s="14"/>
      <c r="D117" s="14"/>
      <c r="E117" s="14"/>
    </row>
    <row r="118" spans="2:5">
      <c r="B118" s="14"/>
      <c r="C118" s="14"/>
      <c r="D118" s="14"/>
      <c r="E118" s="14"/>
    </row>
    <row r="119" spans="2:5">
      <c r="B119" s="14"/>
      <c r="C119" s="14"/>
      <c r="D119" s="14"/>
      <c r="E119" s="14"/>
    </row>
    <row r="120" spans="2:5">
      <c r="B120" s="14"/>
      <c r="C120" s="14"/>
      <c r="D120" s="14"/>
      <c r="E120" s="14"/>
    </row>
    <row r="121" spans="2:5">
      <c r="B121" s="14"/>
      <c r="C121" s="14"/>
      <c r="D121" s="14"/>
      <c r="E121" s="14"/>
    </row>
    <row r="122" spans="2:5">
      <c r="B122" s="14"/>
      <c r="C122" s="14"/>
      <c r="D122" s="14"/>
      <c r="E122" s="14"/>
    </row>
    <row r="123" spans="2:5">
      <c r="B123" s="14"/>
      <c r="C123" s="14"/>
      <c r="D123" s="14"/>
      <c r="E123" s="14"/>
    </row>
    <row r="124" spans="2:5">
      <c r="B124" s="14"/>
      <c r="C124" s="14"/>
      <c r="D124" s="14"/>
      <c r="E124" s="14"/>
    </row>
    <row r="125" spans="2:5">
      <c r="B125" s="14"/>
      <c r="C125" s="14"/>
      <c r="D125" s="14"/>
      <c r="E125" s="14"/>
    </row>
    <row r="126" spans="2:5">
      <c r="B126" s="14"/>
      <c r="C126" s="14"/>
      <c r="D126" s="14"/>
      <c r="E126" s="14"/>
    </row>
    <row r="127" spans="2:5">
      <c r="B127" s="14"/>
      <c r="C127" s="14"/>
      <c r="D127" s="14"/>
      <c r="E127" s="14"/>
    </row>
    <row r="128" spans="2:5">
      <c r="B128" s="14"/>
      <c r="C128" s="14"/>
      <c r="D128" s="14"/>
      <c r="E128" s="14"/>
    </row>
    <row r="129" spans="2:5">
      <c r="B129" s="14"/>
      <c r="C129" s="14"/>
      <c r="D129" s="14"/>
      <c r="E129" s="14"/>
    </row>
    <row r="130" spans="2:5">
      <c r="B130" s="14"/>
      <c r="C130" s="14"/>
      <c r="D130" s="14"/>
      <c r="E130" s="14"/>
    </row>
    <row r="131" spans="2:5">
      <c r="B131" s="14"/>
      <c r="C131" s="14"/>
      <c r="D131" s="14"/>
      <c r="E131" s="14"/>
    </row>
    <row r="132" spans="2:5">
      <c r="B132" s="14"/>
      <c r="C132" s="14"/>
      <c r="D132" s="14"/>
      <c r="E132" s="14"/>
    </row>
    <row r="133" spans="2:5">
      <c r="B133" s="14"/>
      <c r="C133" s="14"/>
      <c r="D133" s="14"/>
      <c r="E133" s="14"/>
    </row>
    <row r="134" spans="2:5">
      <c r="B134" s="14"/>
      <c r="C134" s="14"/>
      <c r="D134" s="14"/>
      <c r="E134" s="14"/>
    </row>
    <row r="135" spans="2:5">
      <c r="B135" s="14"/>
      <c r="C135" s="14"/>
      <c r="D135" s="14"/>
      <c r="E135" s="14"/>
    </row>
    <row r="136" spans="2:5">
      <c r="B136" s="14"/>
      <c r="C136" s="14"/>
      <c r="D136" s="14"/>
      <c r="E136" s="14"/>
    </row>
    <row r="137" spans="2:5">
      <c r="B137" s="14"/>
      <c r="C137" s="14"/>
      <c r="D137" s="14"/>
      <c r="E137" s="14"/>
    </row>
    <row r="138" spans="2:5">
      <c r="B138" s="14"/>
      <c r="C138" s="14"/>
      <c r="D138" s="14"/>
      <c r="E138" s="14"/>
    </row>
    <row r="139" spans="2:5">
      <c r="B139" s="14"/>
      <c r="C139" s="14"/>
      <c r="D139" s="14"/>
      <c r="E139" s="14"/>
    </row>
    <row r="140" spans="2:5">
      <c r="B140" s="14"/>
      <c r="C140" s="14"/>
      <c r="D140" s="14"/>
      <c r="E140" s="14"/>
    </row>
    <row r="141" spans="2:5">
      <c r="B141" s="14"/>
      <c r="C141" s="14"/>
      <c r="D141" s="14"/>
      <c r="E141" s="14"/>
    </row>
    <row r="142" spans="2:5">
      <c r="B142" s="14"/>
      <c r="C142" s="14"/>
      <c r="D142" s="14"/>
      <c r="E142" s="14"/>
    </row>
    <row r="143" spans="2:5">
      <c r="B143" s="14"/>
      <c r="C143" s="14"/>
      <c r="D143" s="14"/>
      <c r="E143" s="14"/>
    </row>
    <row r="144" spans="2:5">
      <c r="B144" s="14"/>
      <c r="C144" s="14"/>
      <c r="D144" s="14"/>
      <c r="E144" s="14"/>
    </row>
    <row r="145" spans="2:5">
      <c r="B145" s="14"/>
      <c r="C145" s="14"/>
      <c r="D145" s="14"/>
      <c r="E145" s="14"/>
    </row>
    <row r="146" spans="2:5">
      <c r="B146" s="14"/>
      <c r="C146" s="14"/>
      <c r="D146" s="14"/>
      <c r="E146" s="14"/>
    </row>
    <row r="147" spans="2:5">
      <c r="B147" s="14"/>
      <c r="C147" s="14"/>
      <c r="D147" s="14"/>
      <c r="E147" s="14"/>
    </row>
    <row r="148" spans="2:5">
      <c r="B148" s="14"/>
      <c r="C148" s="14"/>
      <c r="D148" s="14"/>
      <c r="E148" s="14"/>
    </row>
    <row r="149" spans="2:5">
      <c r="B149" s="14"/>
      <c r="C149" s="14"/>
      <c r="D149" s="14"/>
      <c r="E149" s="14"/>
    </row>
    <row r="150" spans="2:5">
      <c r="B150" s="14"/>
      <c r="C150" s="14"/>
      <c r="D150" s="14"/>
      <c r="E150" s="14"/>
    </row>
    <row r="151" spans="2:5">
      <c r="B151" s="14"/>
      <c r="C151" s="14"/>
      <c r="D151" s="14"/>
      <c r="E151" s="14"/>
    </row>
    <row r="152" spans="2:5">
      <c r="B152" s="14"/>
      <c r="C152" s="14"/>
      <c r="D152" s="14"/>
      <c r="E152" s="14"/>
    </row>
    <row r="153" spans="2:5">
      <c r="B153" s="14"/>
      <c r="C153" s="14"/>
      <c r="D153" s="14"/>
      <c r="E153" s="14"/>
    </row>
    <row r="154" spans="2:5">
      <c r="B154" s="14"/>
      <c r="C154" s="14"/>
      <c r="D154" s="14"/>
      <c r="E154" s="14"/>
    </row>
    <row r="155" spans="2:5">
      <c r="B155" s="14"/>
      <c r="C155" s="14"/>
      <c r="D155" s="14"/>
      <c r="E155" s="14"/>
    </row>
    <row r="156" spans="2:5">
      <c r="B156" s="14"/>
      <c r="C156" s="14"/>
      <c r="D156" s="14"/>
      <c r="E156" s="14"/>
    </row>
    <row r="157" spans="2:5">
      <c r="B157" s="14"/>
      <c r="C157" s="14"/>
      <c r="D157" s="14"/>
      <c r="E157" s="14"/>
    </row>
    <row r="158" spans="2:5">
      <c r="B158" s="14"/>
      <c r="C158" s="14"/>
      <c r="D158" s="14"/>
      <c r="E158" s="14"/>
    </row>
    <row r="159" spans="2:5">
      <c r="B159" s="14"/>
      <c r="C159" s="14"/>
      <c r="D159" s="14"/>
      <c r="E159" s="14"/>
    </row>
    <row r="160" spans="2:5">
      <c r="B160" s="14"/>
      <c r="C160" s="14"/>
      <c r="D160" s="14"/>
      <c r="E160" s="14"/>
    </row>
    <row r="161" spans="2:5">
      <c r="B161" s="14"/>
      <c r="C161" s="14"/>
      <c r="D161" s="14"/>
      <c r="E161" s="14"/>
    </row>
    <row r="162" spans="2:5">
      <c r="B162" s="14"/>
      <c r="C162" s="14"/>
      <c r="D162" s="14"/>
      <c r="E162" s="14"/>
    </row>
    <row r="163" spans="2:5">
      <c r="B163" s="14"/>
      <c r="C163" s="14"/>
      <c r="D163" s="14"/>
      <c r="E163" s="14"/>
    </row>
    <row r="164" spans="2:5">
      <c r="B164" s="14"/>
      <c r="C164" s="14"/>
      <c r="D164" s="14"/>
      <c r="E164" s="14"/>
    </row>
    <row r="165" spans="2:5">
      <c r="B165" s="14"/>
      <c r="C165" s="14"/>
      <c r="D165" s="14"/>
      <c r="E165" s="14"/>
    </row>
    <row r="166" spans="2:5">
      <c r="B166" s="14"/>
      <c r="C166" s="14"/>
      <c r="D166" s="14"/>
      <c r="E166" s="14"/>
    </row>
    <row r="167" spans="2:5">
      <c r="B167" s="14"/>
      <c r="C167" s="14"/>
      <c r="D167" s="14"/>
      <c r="E167" s="14"/>
    </row>
    <row r="168" spans="2:5">
      <c r="B168" s="14"/>
      <c r="C168" s="14"/>
      <c r="D168" s="14"/>
      <c r="E168" s="14"/>
    </row>
    <row r="169" spans="2:5">
      <c r="B169" s="14"/>
      <c r="C169" s="14"/>
      <c r="D169" s="14"/>
      <c r="E169" s="14"/>
    </row>
    <row r="170" spans="2:5">
      <c r="B170" s="14"/>
      <c r="C170" s="14"/>
      <c r="D170" s="14"/>
      <c r="E170" s="14"/>
    </row>
    <row r="171" spans="2:5">
      <c r="B171" s="14"/>
      <c r="C171" s="14"/>
      <c r="D171" s="14"/>
      <c r="E171" s="14"/>
    </row>
    <row r="172" spans="2:5">
      <c r="B172" s="14"/>
      <c r="C172" s="14"/>
      <c r="D172" s="14"/>
      <c r="E172" s="14"/>
    </row>
    <row r="173" spans="2:5">
      <c r="B173" s="14"/>
      <c r="C173" s="14"/>
      <c r="D173" s="14"/>
      <c r="E173" s="14"/>
    </row>
  </sheetData>
  <sortState ref="C5:E68">
    <sortCondition ref="C5:C68"/>
  </sortState>
  <mergeCells count="1">
    <mergeCell ref="J5:U5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2:AD33"/>
  <sheetViews>
    <sheetView workbookViewId="0">
      <selection activeCell="B8" sqref="B8"/>
    </sheetView>
  </sheetViews>
  <sheetFormatPr defaultRowHeight="14.25"/>
  <cols>
    <col min="1" max="1" width="12.25" customWidth="1"/>
    <col min="2" max="2" width="9.375" customWidth="1"/>
    <col min="3" max="3" width="9.625" customWidth="1"/>
    <col min="4" max="4" width="10.875" customWidth="1"/>
    <col min="5" max="5" width="12.25" customWidth="1"/>
    <col min="6" max="6" width="16.87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92"/>
      <c r="B3" s="92"/>
      <c r="C3" s="92"/>
      <c r="D3" s="92"/>
      <c r="E3" s="92"/>
      <c r="F3" s="92"/>
      <c r="G3" s="93"/>
      <c r="H3" s="78"/>
      <c r="I3" s="78"/>
      <c r="J3" s="78"/>
      <c r="K3" s="78"/>
      <c r="L3" s="114" t="s">
        <v>39</v>
      </c>
      <c r="M3" s="94"/>
      <c r="N3" s="116"/>
      <c r="O3" s="78"/>
      <c r="P3" s="78"/>
      <c r="Q3" s="95"/>
      <c r="R3" s="12"/>
      <c r="S3" s="12"/>
      <c r="T3" s="12"/>
      <c r="U3" s="12"/>
      <c r="V3" s="12"/>
      <c r="W3" s="12"/>
      <c r="X3" s="12"/>
      <c r="Y3" s="12"/>
    </row>
    <row r="4" spans="1:27" ht="34.5" customHeight="1" thickBot="1">
      <c r="A4" s="85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0.2</v>
      </c>
      <c r="I4" s="85">
        <v>0.25</v>
      </c>
      <c r="J4" s="84">
        <v>0.3</v>
      </c>
      <c r="K4" s="84">
        <v>0.4</v>
      </c>
      <c r="L4" s="84">
        <v>0.5</v>
      </c>
      <c r="M4" s="84">
        <v>0.6</v>
      </c>
      <c r="N4" s="84">
        <v>0.7</v>
      </c>
      <c r="O4" s="84">
        <v>0.8</v>
      </c>
      <c r="P4" s="84">
        <v>0.9</v>
      </c>
      <c r="Q4" s="72">
        <v>1</v>
      </c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141">
        <v>1</v>
      </c>
      <c r="B5" s="227">
        <v>15</v>
      </c>
      <c r="C5" s="227">
        <v>15</v>
      </c>
      <c r="D5" s="294"/>
      <c r="E5" s="227"/>
      <c r="F5" s="172"/>
      <c r="G5" s="172"/>
      <c r="H5" s="226"/>
      <c r="I5" s="123"/>
      <c r="J5" s="226"/>
      <c r="K5" s="226"/>
      <c r="L5" s="226"/>
      <c r="M5" s="172"/>
      <c r="N5" s="172"/>
      <c r="O5" s="172"/>
      <c r="P5" s="172"/>
      <c r="Q5" s="172">
        <v>1</v>
      </c>
      <c r="R5" s="14"/>
      <c r="S5" s="14"/>
      <c r="T5" s="14"/>
      <c r="U5" s="14"/>
      <c r="V5" s="14"/>
      <c r="W5" s="14"/>
      <c r="X5" s="6"/>
      <c r="Y5" s="6"/>
      <c r="Z5" s="6"/>
      <c r="AA5" s="6"/>
    </row>
    <row r="6" spans="1:27" ht="25.5" customHeight="1">
      <c r="A6" s="14"/>
      <c r="B6" s="14"/>
      <c r="C6" s="14"/>
      <c r="D6" s="14"/>
      <c r="E6" s="14"/>
      <c r="F6" s="14"/>
      <c r="G6" s="6"/>
      <c r="H6" s="6"/>
      <c r="I6" s="6"/>
      <c r="J6" s="6"/>
    </row>
    <row r="8" spans="1:27" ht="30.75" customHeight="1"/>
    <row r="9" spans="1:27" ht="30.75" customHeight="1"/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2:AC33"/>
  <sheetViews>
    <sheetView workbookViewId="0">
      <selection activeCell="G5" sqref="G5"/>
    </sheetView>
  </sheetViews>
  <sheetFormatPr defaultRowHeight="14.25"/>
  <cols>
    <col min="1" max="1" width="16.125" customWidth="1"/>
    <col min="2" max="2" width="9.375" customWidth="1"/>
    <col min="3" max="3" width="9.625" customWidth="1"/>
    <col min="4" max="4" width="10.875" customWidth="1"/>
    <col min="5" max="5" width="18" customWidth="1"/>
    <col min="6" max="6" width="9.875" customWidth="1"/>
    <col min="7" max="7" width="9.625" customWidth="1"/>
    <col min="8" max="8" width="9.375" customWidth="1"/>
    <col min="9" max="13" width="9" customWidth="1"/>
    <col min="16" max="16" width="10.875" customWidth="1"/>
    <col min="17" max="17" width="10.375" customWidth="1"/>
  </cols>
  <sheetData>
    <row r="2" spans="1:26" ht="77.25" customHeight="1" thickBot="1"/>
    <row r="3" spans="1:26" ht="24" customHeight="1" thickBot="1">
      <c r="A3" s="92"/>
      <c r="B3" s="92"/>
      <c r="C3" s="92"/>
      <c r="D3" s="92"/>
      <c r="E3" s="92"/>
      <c r="F3" s="93"/>
      <c r="G3" s="78"/>
      <c r="H3" s="78"/>
      <c r="I3" s="78"/>
      <c r="J3" s="78"/>
      <c r="K3" s="114" t="s">
        <v>43</v>
      </c>
      <c r="L3" s="114"/>
      <c r="M3" s="94"/>
      <c r="N3" s="78"/>
      <c r="O3" s="78"/>
      <c r="P3" s="78"/>
      <c r="Q3" s="12"/>
      <c r="R3" s="12"/>
      <c r="S3" s="12"/>
      <c r="T3" s="12"/>
      <c r="U3" s="12"/>
      <c r="V3" s="12"/>
      <c r="W3" s="12"/>
      <c r="X3" s="12"/>
      <c r="Y3" s="12"/>
    </row>
    <row r="4" spans="1:26" ht="26.25" thickBot="1">
      <c r="A4" s="85" t="s">
        <v>14</v>
      </c>
      <c r="B4" s="82" t="s">
        <v>16</v>
      </c>
      <c r="C4" s="83" t="s">
        <v>17</v>
      </c>
      <c r="D4" s="83" t="s">
        <v>18</v>
      </c>
      <c r="E4" s="84" t="s">
        <v>15</v>
      </c>
      <c r="F4" s="84">
        <v>0.1</v>
      </c>
      <c r="G4" s="84">
        <v>0.2</v>
      </c>
      <c r="H4" s="85">
        <v>0.25</v>
      </c>
      <c r="I4" s="84">
        <v>0.3</v>
      </c>
      <c r="J4" s="84">
        <v>0.4</v>
      </c>
      <c r="K4" s="84">
        <v>0.5</v>
      </c>
      <c r="L4" s="84">
        <v>0.6</v>
      </c>
      <c r="M4" s="84">
        <v>0.7</v>
      </c>
      <c r="N4" s="84">
        <v>0.8</v>
      </c>
      <c r="O4" s="84">
        <v>0.88</v>
      </c>
      <c r="P4" s="72">
        <v>0.9</v>
      </c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5.5" customHeight="1" thickBot="1">
      <c r="A5" s="141">
        <v>1</v>
      </c>
      <c r="B5" s="146">
        <v>12.5</v>
      </c>
      <c r="C5" s="146">
        <v>10.5</v>
      </c>
      <c r="D5" s="146"/>
      <c r="E5" s="147"/>
      <c r="F5" s="147"/>
      <c r="G5" s="147">
        <v>1</v>
      </c>
      <c r="H5" s="123"/>
      <c r="I5" s="147"/>
      <c r="J5" s="147"/>
      <c r="K5" s="147"/>
      <c r="L5" s="147"/>
      <c r="M5" s="147"/>
      <c r="N5" s="147"/>
      <c r="O5" s="147"/>
      <c r="P5" s="147"/>
    </row>
    <row r="6" spans="1:26" ht="25.5">
      <c r="A6" s="6"/>
      <c r="B6" s="6"/>
      <c r="C6" s="6"/>
      <c r="D6" s="6"/>
      <c r="E6" s="6"/>
      <c r="F6" s="6"/>
      <c r="G6" s="6"/>
      <c r="H6" s="6"/>
      <c r="I6" s="6"/>
      <c r="J6" s="6"/>
    </row>
    <row r="7" spans="1:26" ht="25.5">
      <c r="A7" s="6"/>
      <c r="B7" s="6"/>
      <c r="C7" s="6"/>
      <c r="D7" s="6"/>
      <c r="E7" s="6"/>
      <c r="F7" s="6"/>
      <c r="G7" s="6"/>
      <c r="H7" s="6"/>
      <c r="I7" s="6"/>
      <c r="J7" s="6"/>
    </row>
    <row r="8" spans="1:26" ht="25.5">
      <c r="A8" s="6"/>
      <c r="B8" s="6"/>
      <c r="C8" s="6"/>
      <c r="D8" s="6"/>
      <c r="E8" s="6"/>
      <c r="F8" s="6"/>
      <c r="G8" s="6"/>
      <c r="H8" s="6"/>
      <c r="I8" s="6"/>
      <c r="J8" s="6"/>
    </row>
    <row r="9" spans="1:26" ht="25.5">
      <c r="A9" s="6"/>
      <c r="B9" s="6"/>
      <c r="C9" s="6"/>
      <c r="D9" s="6"/>
      <c r="E9" s="6"/>
      <c r="F9" s="6"/>
      <c r="G9" s="6"/>
      <c r="H9" s="6"/>
      <c r="I9" s="6"/>
      <c r="J9" s="6"/>
    </row>
    <row r="10" spans="1:26" ht="25.5">
      <c r="A10" s="6"/>
      <c r="B10" s="6"/>
      <c r="C10" s="6"/>
    </row>
    <row r="18" spans="1:29" ht="25.5">
      <c r="A18" s="15"/>
      <c r="B18" s="39"/>
      <c r="C18" s="31"/>
      <c r="D18" s="14"/>
      <c r="E18" s="14"/>
      <c r="F18" s="14"/>
      <c r="G18" s="20"/>
      <c r="H18" s="20"/>
      <c r="I18" s="20"/>
      <c r="J18" s="20"/>
      <c r="K18" s="20"/>
      <c r="L18" s="14"/>
      <c r="M18" s="14"/>
      <c r="N18" s="14"/>
      <c r="O18" s="14"/>
      <c r="P18" s="14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9" ht="25.5">
      <c r="A19" s="15"/>
      <c r="B19" s="31"/>
      <c r="C19" s="31"/>
      <c r="D19" s="14"/>
      <c r="E19" s="14"/>
      <c r="F19" s="14"/>
      <c r="G19" s="20"/>
      <c r="H19" s="20"/>
      <c r="I19" s="20"/>
      <c r="J19" s="20"/>
      <c r="K19" s="20"/>
      <c r="L19" s="14"/>
      <c r="M19" s="14"/>
      <c r="N19" s="14"/>
      <c r="O19" s="14"/>
      <c r="P19" s="14"/>
      <c r="AB19" s="6"/>
      <c r="AC19" s="6"/>
    </row>
    <row r="20" spans="1:29" ht="25.5">
      <c r="A20" s="15"/>
      <c r="B20" s="31"/>
      <c r="C20" s="31"/>
      <c r="D20" s="14"/>
      <c r="E20" s="14"/>
      <c r="F20" s="14"/>
      <c r="G20" s="20"/>
      <c r="H20" s="20"/>
      <c r="I20" s="20"/>
      <c r="J20" s="20"/>
      <c r="K20" s="20"/>
      <c r="L20" s="14"/>
      <c r="M20" s="14"/>
      <c r="N20" s="14"/>
      <c r="O20" s="14"/>
      <c r="P20" s="14"/>
      <c r="AB20" s="6"/>
      <c r="AC20" s="6"/>
    </row>
    <row r="21" spans="1:29" ht="20.25">
      <c r="A21" s="15"/>
      <c r="B21" s="31"/>
      <c r="C21" s="31"/>
      <c r="D21" s="14"/>
      <c r="E21" s="14"/>
      <c r="F21" s="14"/>
      <c r="G21" s="20"/>
      <c r="H21" s="20"/>
      <c r="I21" s="20"/>
      <c r="J21" s="20"/>
      <c r="K21" s="20"/>
      <c r="L21" s="14"/>
      <c r="M21" s="14"/>
      <c r="N21" s="14"/>
      <c r="O21" s="14"/>
      <c r="P21" s="14"/>
    </row>
    <row r="22" spans="1:29" ht="20.25">
      <c r="A22" s="15"/>
      <c r="B22" s="31"/>
      <c r="C22" s="31"/>
      <c r="D22" s="14"/>
      <c r="E22" s="14"/>
      <c r="F22" s="14"/>
      <c r="G22" s="32"/>
      <c r="H22" s="32"/>
      <c r="I22" s="33"/>
      <c r="J22" s="33"/>
      <c r="K22" s="33"/>
      <c r="L22" s="14"/>
      <c r="M22" s="14"/>
      <c r="N22" s="14"/>
      <c r="O22" s="14"/>
      <c r="P22" s="14"/>
    </row>
    <row r="23" spans="1:29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</row>
    <row r="24" spans="1:29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</row>
    <row r="25" spans="1:29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</row>
    <row r="26" spans="1:29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</row>
    <row r="27" spans="1:29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</row>
    <row r="28" spans="1:29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</row>
    <row r="29" spans="1:29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</row>
    <row r="30" spans="1:29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</row>
    <row r="31" spans="1:29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</row>
    <row r="32" spans="1:29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</row>
    <row r="33" spans="2:15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B2:P33"/>
  <sheetViews>
    <sheetView workbookViewId="0">
      <selection activeCell="G42" sqref="G42"/>
    </sheetView>
  </sheetViews>
  <sheetFormatPr defaultRowHeight="14.25"/>
  <cols>
    <col min="1" max="1" width="5.375" customWidth="1"/>
    <col min="2" max="2" width="15.75" customWidth="1"/>
    <col min="3" max="3" width="25.5" customWidth="1"/>
    <col min="4" max="4" width="13.125" customWidth="1"/>
    <col min="5" max="5" width="14.25" customWidth="1"/>
    <col min="6" max="6" width="19.125" customWidth="1"/>
    <col min="7" max="7" width="9" customWidth="1"/>
    <col min="8" max="8" width="17.875" customWidth="1"/>
    <col min="9" max="9" width="15.25" customWidth="1"/>
    <col min="10" max="10" width="14.5" customWidth="1"/>
    <col min="11" max="11" width="19.25" customWidth="1"/>
    <col min="12" max="12" width="10.875" customWidth="1"/>
    <col min="13" max="13" width="14.125" customWidth="1"/>
    <col min="14" max="14" width="14.625" customWidth="1"/>
    <col min="16" max="16" width="9.25" customWidth="1"/>
    <col min="17" max="17" width="10.375" customWidth="1"/>
  </cols>
  <sheetData>
    <row r="2" spans="2:16" ht="77.25" customHeight="1" thickBot="1"/>
    <row r="3" spans="2:16" ht="30.75" customHeight="1" thickBot="1">
      <c r="B3" s="148" t="s">
        <v>0</v>
      </c>
      <c r="C3" s="149" t="s">
        <v>51</v>
      </c>
      <c r="D3" s="150" t="s">
        <v>52</v>
      </c>
      <c r="E3" s="150" t="s">
        <v>53</v>
      </c>
      <c r="F3" s="150" t="s">
        <v>54</v>
      </c>
      <c r="G3" s="151" t="s">
        <v>55</v>
      </c>
      <c r="H3" s="152" t="s">
        <v>14</v>
      </c>
      <c r="I3" s="150" t="s">
        <v>15</v>
      </c>
      <c r="O3" s="12"/>
      <c r="P3" s="153"/>
    </row>
    <row r="4" spans="2:16" ht="26.25" thickBot="1">
      <c r="B4" s="159" t="s">
        <v>26</v>
      </c>
      <c r="C4" s="155" t="s">
        <v>56</v>
      </c>
      <c r="D4" s="156" t="s">
        <v>57</v>
      </c>
      <c r="E4" s="155">
        <v>4.4000000000000004</v>
      </c>
      <c r="F4" s="155" t="s">
        <v>58</v>
      </c>
      <c r="G4" s="155" t="s">
        <v>59</v>
      </c>
      <c r="H4" s="155">
        <v>1</v>
      </c>
      <c r="I4" s="235" t="s">
        <v>50</v>
      </c>
      <c r="O4" s="6"/>
    </row>
    <row r="5" spans="2:16" ht="25.5" customHeight="1" thickBot="1">
      <c r="B5" s="159" t="s">
        <v>26</v>
      </c>
      <c r="C5" s="155" t="s">
        <v>60</v>
      </c>
      <c r="D5" s="155" t="s">
        <v>61</v>
      </c>
      <c r="E5" s="155">
        <v>3.8</v>
      </c>
      <c r="F5" s="155" t="s">
        <v>58</v>
      </c>
      <c r="G5" s="155" t="s">
        <v>62</v>
      </c>
      <c r="H5" s="155">
        <v>1</v>
      </c>
      <c r="I5" s="235" t="s">
        <v>50</v>
      </c>
      <c r="O5" s="6"/>
    </row>
    <row r="6" spans="2:16" ht="26.25" thickBot="1">
      <c r="B6" s="159" t="s">
        <v>26</v>
      </c>
      <c r="C6" s="155" t="s">
        <v>63</v>
      </c>
      <c r="D6" s="155" t="s">
        <v>61</v>
      </c>
      <c r="E6" s="155">
        <v>4</v>
      </c>
      <c r="F6" s="155" t="s">
        <v>58</v>
      </c>
      <c r="G6" s="155" t="s">
        <v>64</v>
      </c>
      <c r="H6" s="155">
        <v>1</v>
      </c>
      <c r="I6" s="235" t="s">
        <v>50</v>
      </c>
      <c r="O6" s="6"/>
    </row>
    <row r="7" spans="2:16" ht="21" thickBot="1">
      <c r="B7" s="159" t="s">
        <v>26</v>
      </c>
      <c r="C7" s="155" t="s">
        <v>65</v>
      </c>
      <c r="D7" s="159" t="s">
        <v>57</v>
      </c>
      <c r="E7" s="159">
        <v>4.8</v>
      </c>
      <c r="F7" s="159">
        <v>1.5</v>
      </c>
      <c r="G7" s="159" t="s">
        <v>59</v>
      </c>
      <c r="H7" s="159">
        <v>1</v>
      </c>
      <c r="I7" s="235" t="s">
        <v>50</v>
      </c>
    </row>
    <row r="8" spans="2:16" ht="26.25" customHeight="1" thickBot="1">
      <c r="B8" s="159" t="s">
        <v>26</v>
      </c>
      <c r="C8" s="155" t="s">
        <v>66</v>
      </c>
      <c r="D8" s="159" t="s">
        <v>61</v>
      </c>
      <c r="E8" s="159">
        <v>4.5</v>
      </c>
      <c r="F8" s="159">
        <v>1</v>
      </c>
      <c r="G8" s="159" t="s">
        <v>62</v>
      </c>
      <c r="H8" s="159">
        <v>1</v>
      </c>
      <c r="I8" s="235" t="s">
        <v>50</v>
      </c>
    </row>
    <row r="9" spans="2:16" ht="21" thickBot="1">
      <c r="B9" s="159" t="s">
        <v>26</v>
      </c>
      <c r="C9" s="155" t="s">
        <v>67</v>
      </c>
      <c r="D9" s="155" t="s">
        <v>68</v>
      </c>
      <c r="E9" s="155">
        <v>4.4000000000000004</v>
      </c>
      <c r="F9" s="155"/>
      <c r="G9" s="155" t="s">
        <v>64</v>
      </c>
      <c r="H9" s="155">
        <v>1</v>
      </c>
      <c r="I9" s="235" t="s">
        <v>50</v>
      </c>
    </row>
    <row r="10" spans="2:16" ht="21" thickBot="1">
      <c r="B10" s="159" t="s">
        <v>26</v>
      </c>
      <c r="C10" s="155" t="s">
        <v>69</v>
      </c>
      <c r="D10" s="159" t="s">
        <v>70</v>
      </c>
      <c r="E10" s="155">
        <v>3.4</v>
      </c>
      <c r="F10" s="155">
        <v>1</v>
      </c>
      <c r="G10" s="155" t="s">
        <v>59</v>
      </c>
      <c r="H10" s="155">
        <v>1</v>
      </c>
      <c r="I10" s="235" t="s">
        <v>50</v>
      </c>
    </row>
    <row r="11" spans="2:16" ht="21" thickBot="1">
      <c r="B11" s="159" t="s">
        <v>26</v>
      </c>
      <c r="C11" s="155" t="s">
        <v>71</v>
      </c>
      <c r="D11" s="159" t="s">
        <v>57</v>
      </c>
      <c r="E11" s="159">
        <v>5.2</v>
      </c>
      <c r="F11" s="159">
        <v>1</v>
      </c>
      <c r="G11" s="159" t="s">
        <v>59</v>
      </c>
      <c r="H11" s="159">
        <v>1</v>
      </c>
      <c r="I11" s="235" t="s">
        <v>50</v>
      </c>
    </row>
    <row r="12" spans="2:16" ht="21" thickBot="1">
      <c r="B12" s="159" t="s">
        <v>26</v>
      </c>
      <c r="C12" s="155" t="s">
        <v>72</v>
      </c>
      <c r="D12" s="159" t="s">
        <v>73</v>
      </c>
      <c r="E12" s="159">
        <v>6.5</v>
      </c>
      <c r="F12" s="159">
        <v>3</v>
      </c>
      <c r="G12" s="159" t="s">
        <v>59</v>
      </c>
      <c r="H12" s="159">
        <v>1</v>
      </c>
      <c r="I12" s="235" t="s">
        <v>50</v>
      </c>
    </row>
    <row r="13" spans="2:16" ht="21" thickBot="1">
      <c r="B13" s="159" t="s">
        <v>26</v>
      </c>
      <c r="C13" s="155" t="s">
        <v>74</v>
      </c>
      <c r="D13" s="159" t="s">
        <v>75</v>
      </c>
      <c r="E13" s="159">
        <v>6.5</v>
      </c>
      <c r="F13" s="159">
        <v>2</v>
      </c>
      <c r="G13" s="159" t="s">
        <v>62</v>
      </c>
      <c r="H13" s="159"/>
      <c r="I13" s="235" t="s">
        <v>50</v>
      </c>
    </row>
    <row r="14" spans="2:16" ht="21" thickBot="1">
      <c r="B14" s="159" t="s">
        <v>26</v>
      </c>
      <c r="C14" s="155" t="s">
        <v>76</v>
      </c>
      <c r="D14" s="159" t="s">
        <v>77</v>
      </c>
      <c r="E14" s="159">
        <v>8.5</v>
      </c>
      <c r="F14" s="159">
        <v>2</v>
      </c>
      <c r="G14" s="159" t="s">
        <v>59</v>
      </c>
      <c r="H14" s="159">
        <v>1</v>
      </c>
      <c r="I14" s="235" t="s">
        <v>50</v>
      </c>
    </row>
    <row r="15" spans="2:16" ht="21" thickBot="1">
      <c r="B15" s="159" t="s">
        <v>26</v>
      </c>
      <c r="C15" s="155" t="s">
        <v>78</v>
      </c>
      <c r="D15" s="159" t="s">
        <v>68</v>
      </c>
      <c r="E15" s="159">
        <v>5</v>
      </c>
      <c r="F15" s="159" t="s">
        <v>79</v>
      </c>
      <c r="G15" s="159" t="s">
        <v>62</v>
      </c>
      <c r="H15" s="159">
        <v>1</v>
      </c>
      <c r="I15" s="235" t="s">
        <v>50</v>
      </c>
    </row>
    <row r="16" spans="2:16" ht="21" thickBot="1">
      <c r="B16" s="159" t="s">
        <v>26</v>
      </c>
      <c r="C16" s="155" t="s">
        <v>80</v>
      </c>
      <c r="D16" s="159" t="s">
        <v>81</v>
      </c>
      <c r="E16" s="159">
        <v>10</v>
      </c>
      <c r="F16" s="159">
        <v>3</v>
      </c>
      <c r="G16" s="159" t="s">
        <v>59</v>
      </c>
      <c r="H16" s="159">
        <v>1</v>
      </c>
      <c r="I16" s="235" t="s">
        <v>50</v>
      </c>
    </row>
    <row r="17" spans="2:15" ht="21" thickBot="1">
      <c r="B17" s="159" t="s">
        <v>26</v>
      </c>
      <c r="C17" s="155" t="s">
        <v>82</v>
      </c>
      <c r="D17" s="159" t="s">
        <v>83</v>
      </c>
      <c r="E17" s="159">
        <v>11.5</v>
      </c>
      <c r="F17" s="159">
        <v>3</v>
      </c>
      <c r="G17" s="159" t="s">
        <v>62</v>
      </c>
      <c r="H17" s="159">
        <v>3</v>
      </c>
      <c r="I17" s="235" t="s">
        <v>50</v>
      </c>
    </row>
    <row r="18" spans="2:15" ht="21" thickBot="1">
      <c r="B18" s="159" t="s">
        <v>26</v>
      </c>
      <c r="C18" s="155" t="s">
        <v>84</v>
      </c>
      <c r="D18" s="159" t="s">
        <v>85</v>
      </c>
      <c r="E18" s="159">
        <v>15</v>
      </c>
      <c r="F18" s="159">
        <v>3</v>
      </c>
      <c r="G18" s="159" t="s">
        <v>59</v>
      </c>
      <c r="H18" s="159">
        <v>2</v>
      </c>
      <c r="I18" s="235" t="s">
        <v>50</v>
      </c>
    </row>
    <row r="19" spans="2:15" ht="21" thickBot="1">
      <c r="B19" s="159" t="s">
        <v>26</v>
      </c>
      <c r="C19" s="155" t="s">
        <v>86</v>
      </c>
      <c r="D19" s="155" t="s">
        <v>68</v>
      </c>
      <c r="E19" s="155">
        <v>5</v>
      </c>
      <c r="F19" s="155" t="s">
        <v>87</v>
      </c>
      <c r="G19" s="155" t="s">
        <v>62</v>
      </c>
      <c r="H19" s="155">
        <v>2</v>
      </c>
      <c r="I19" s="235" t="s">
        <v>50</v>
      </c>
    </row>
    <row r="20" spans="2:15" ht="21" thickBot="1">
      <c r="B20" s="159" t="s">
        <v>26</v>
      </c>
      <c r="C20" s="155" t="s">
        <v>88</v>
      </c>
      <c r="D20" s="160">
        <v>42491</v>
      </c>
      <c r="E20" s="155">
        <v>14</v>
      </c>
      <c r="F20" s="155">
        <v>5</v>
      </c>
      <c r="G20" s="155" t="s">
        <v>62</v>
      </c>
      <c r="H20" s="155">
        <v>1</v>
      </c>
      <c r="I20" s="235" t="s">
        <v>50</v>
      </c>
    </row>
    <row r="21" spans="2:15" ht="21" thickBot="1">
      <c r="B21" s="159" t="s">
        <v>26</v>
      </c>
      <c r="C21" s="155" t="s">
        <v>89</v>
      </c>
      <c r="D21" s="155" t="s">
        <v>73</v>
      </c>
      <c r="E21" s="155">
        <v>6.7</v>
      </c>
      <c r="F21" s="155">
        <v>2</v>
      </c>
      <c r="G21" s="155" t="s">
        <v>59</v>
      </c>
      <c r="H21" s="155">
        <v>2</v>
      </c>
      <c r="I21" s="235" t="s">
        <v>50</v>
      </c>
    </row>
    <row r="22" spans="2:15" ht="21" thickBot="1">
      <c r="B22" s="159" t="s">
        <v>26</v>
      </c>
      <c r="C22" s="155" t="s">
        <v>90</v>
      </c>
      <c r="D22" s="155" t="s">
        <v>73</v>
      </c>
      <c r="E22" s="155">
        <v>7</v>
      </c>
      <c r="F22" s="155">
        <v>1.5</v>
      </c>
      <c r="G22" s="155" t="s">
        <v>59</v>
      </c>
      <c r="H22" s="155">
        <v>2</v>
      </c>
      <c r="I22" s="235" t="s">
        <v>50</v>
      </c>
    </row>
    <row r="23" spans="2:15" ht="21" thickBot="1">
      <c r="B23" s="159" t="s">
        <v>26</v>
      </c>
      <c r="C23" s="155" t="s">
        <v>91</v>
      </c>
      <c r="D23" s="155" t="s">
        <v>57</v>
      </c>
      <c r="E23" s="155"/>
      <c r="F23" s="155" t="s">
        <v>87</v>
      </c>
      <c r="G23" s="155" t="s">
        <v>59</v>
      </c>
      <c r="H23" s="155">
        <v>1</v>
      </c>
      <c r="I23" s="235" t="s">
        <v>50</v>
      </c>
    </row>
    <row r="24" spans="2:15" ht="21" thickBot="1">
      <c r="B24" s="159" t="s">
        <v>26</v>
      </c>
      <c r="C24" s="155" t="s">
        <v>92</v>
      </c>
      <c r="D24" s="155" t="s">
        <v>75</v>
      </c>
      <c r="E24" s="155"/>
      <c r="F24" s="155" t="s">
        <v>87</v>
      </c>
      <c r="G24" s="155" t="s">
        <v>62</v>
      </c>
      <c r="H24" s="155">
        <v>1</v>
      </c>
      <c r="I24" s="235" t="s">
        <v>50</v>
      </c>
    </row>
    <row r="25" spans="2:15" ht="21" thickBot="1">
      <c r="B25" s="159" t="s">
        <v>26</v>
      </c>
      <c r="C25" s="155" t="s">
        <v>93</v>
      </c>
      <c r="D25" s="155"/>
      <c r="E25" s="155"/>
      <c r="F25" s="155" t="s">
        <v>87</v>
      </c>
      <c r="G25" s="155" t="s">
        <v>64</v>
      </c>
      <c r="H25" s="155">
        <v>1</v>
      </c>
      <c r="I25" s="235" t="s">
        <v>50</v>
      </c>
    </row>
    <row r="26" spans="2:15" ht="21" thickBot="1">
      <c r="B26" s="159" t="s">
        <v>26</v>
      </c>
      <c r="C26" s="155" t="s">
        <v>94</v>
      </c>
      <c r="D26" s="155" t="s">
        <v>75</v>
      </c>
      <c r="E26" s="155"/>
      <c r="F26" s="155" t="s">
        <v>58</v>
      </c>
      <c r="G26" s="155" t="s">
        <v>64</v>
      </c>
      <c r="H26" s="155">
        <v>1</v>
      </c>
      <c r="I26" s="235" t="s">
        <v>50</v>
      </c>
    </row>
    <row r="27" spans="2:15" ht="21" thickBot="1">
      <c r="B27" s="159" t="s">
        <v>26</v>
      </c>
      <c r="C27" s="161" t="s">
        <v>95</v>
      </c>
      <c r="D27" s="155"/>
      <c r="E27" s="155"/>
      <c r="F27" s="155"/>
      <c r="G27" s="155"/>
      <c r="H27" s="155">
        <v>1</v>
      </c>
      <c r="I27" s="235" t="s">
        <v>50</v>
      </c>
    </row>
    <row r="28" spans="2:15" ht="21" thickBot="1">
      <c r="B28" s="159" t="s">
        <v>26</v>
      </c>
      <c r="C28" s="161" t="s">
        <v>96</v>
      </c>
      <c r="D28" s="155"/>
      <c r="E28" s="155"/>
      <c r="F28" s="155" t="s">
        <v>58</v>
      </c>
      <c r="G28" s="155" t="s">
        <v>97</v>
      </c>
      <c r="H28" s="155">
        <v>1</v>
      </c>
      <c r="I28" s="235" t="s">
        <v>50</v>
      </c>
    </row>
    <row r="29" spans="2:15" ht="24" customHeight="1" thickBot="1">
      <c r="B29" s="154" t="s">
        <v>26</v>
      </c>
      <c r="C29" s="161" t="s">
        <v>98</v>
      </c>
      <c r="D29" s="155"/>
      <c r="E29" s="155"/>
      <c r="F29" s="155"/>
      <c r="G29" s="155" t="s">
        <v>99</v>
      </c>
      <c r="H29" s="157">
        <v>1</v>
      </c>
      <c r="I29" s="158" t="s">
        <v>50</v>
      </c>
    </row>
    <row r="30" spans="2:15">
      <c r="G30" s="14"/>
      <c r="H30" s="14"/>
      <c r="I30" s="14"/>
      <c r="J30" s="14"/>
      <c r="K30" s="14"/>
      <c r="L30" s="14"/>
      <c r="M30" s="14"/>
      <c r="N30" s="14"/>
      <c r="O30" s="14"/>
    </row>
    <row r="31" spans="2:15">
      <c r="G31" s="14"/>
      <c r="H31" s="14"/>
      <c r="I31" s="14"/>
      <c r="J31" s="14"/>
      <c r="K31" s="14"/>
      <c r="L31" s="14"/>
      <c r="M31" s="14"/>
      <c r="N31" s="14"/>
      <c r="O31" s="14"/>
    </row>
    <row r="32" spans="2:15">
      <c r="B32" s="14"/>
      <c r="C32" s="14"/>
      <c r="D32" s="14"/>
      <c r="E32" s="14"/>
      <c r="F32" s="14"/>
      <c r="O32" s="14"/>
    </row>
    <row r="33" spans="2:15">
      <c r="B33" s="14"/>
      <c r="C33" s="14"/>
      <c r="D33" s="14"/>
      <c r="E33" s="14"/>
      <c r="F33" s="14"/>
      <c r="O33" s="14"/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2:O23"/>
  <sheetViews>
    <sheetView workbookViewId="0">
      <selection activeCell="B7" sqref="B7"/>
    </sheetView>
  </sheetViews>
  <sheetFormatPr defaultRowHeight="14.25"/>
  <cols>
    <col min="1" max="1" width="23.875" customWidth="1"/>
    <col min="2" max="2" width="24" customWidth="1"/>
    <col min="3" max="3" width="13.375" customWidth="1"/>
    <col min="4" max="4" width="26.875" customWidth="1"/>
    <col min="5" max="5" width="17.875" customWidth="1"/>
    <col min="6" max="6" width="16" customWidth="1"/>
    <col min="7" max="7" width="23.25" customWidth="1"/>
    <col min="8" max="8" width="22.5" customWidth="1"/>
    <col min="9" max="9" width="14" customWidth="1"/>
    <col min="10" max="10" width="24.375" customWidth="1"/>
    <col min="11" max="11" width="17.375" customWidth="1"/>
    <col min="12" max="12" width="15.25" customWidth="1"/>
    <col min="13" max="13" width="14.125" customWidth="1"/>
    <col min="14" max="14" width="19.5" customWidth="1"/>
    <col min="15" max="15" width="18.5" customWidth="1"/>
    <col min="16" max="17" width="12.25" customWidth="1"/>
    <col min="18" max="18" width="15.125" customWidth="1"/>
  </cols>
  <sheetData>
    <row r="2" spans="1:13" ht="47.25" customHeight="1"/>
    <row r="3" spans="1:13" ht="24" customHeight="1" thickBot="1">
      <c r="A3" s="162"/>
      <c r="B3" s="163"/>
      <c r="C3" s="153"/>
      <c r="D3" s="164"/>
      <c r="E3" s="164"/>
      <c r="L3" s="165"/>
      <c r="M3" s="12"/>
    </row>
    <row r="4" spans="1:13" ht="52.5" customHeight="1" thickBot="1">
      <c r="A4" s="166" t="s">
        <v>100</v>
      </c>
      <c r="B4" s="85" t="s">
        <v>51</v>
      </c>
      <c r="C4" s="72" t="s">
        <v>14</v>
      </c>
      <c r="D4" s="166" t="s">
        <v>101</v>
      </c>
      <c r="E4" s="82" t="s">
        <v>15</v>
      </c>
      <c r="F4" s="82" t="s">
        <v>118</v>
      </c>
      <c r="L4" s="14"/>
      <c r="M4" s="6"/>
    </row>
    <row r="5" spans="1:13" ht="53.25" customHeight="1" thickBot="1">
      <c r="A5" s="167" t="s">
        <v>140</v>
      </c>
      <c r="B5" s="168"/>
      <c r="C5" s="169">
        <v>1</v>
      </c>
      <c r="D5" s="123" t="s">
        <v>102</v>
      </c>
      <c r="E5" s="168"/>
      <c r="F5" s="123">
        <v>730</v>
      </c>
      <c r="L5" s="14"/>
      <c r="M5" s="6"/>
    </row>
    <row r="6" spans="1:13" ht="60" customHeight="1" thickBot="1">
      <c r="A6" s="167" t="s">
        <v>140</v>
      </c>
      <c r="B6" s="168"/>
      <c r="C6" s="169">
        <v>1</v>
      </c>
      <c r="D6" s="123" t="s">
        <v>102</v>
      </c>
      <c r="E6" s="168"/>
      <c r="F6" s="123"/>
      <c r="L6" s="14"/>
      <c r="M6" s="6"/>
    </row>
    <row r="7" spans="1:13" ht="49.5" customHeight="1"/>
    <row r="8" spans="1:13" ht="57.75" customHeight="1"/>
    <row r="9" spans="1:13" ht="51.75" customHeight="1"/>
    <row r="10" spans="1:13" ht="54.75" customHeight="1"/>
    <row r="11" spans="1:13" ht="51.75" customHeight="1"/>
    <row r="12" spans="1:13" ht="49.5" customHeight="1"/>
    <row r="19" spans="2:15" ht="24" customHeight="1"/>
    <row r="20" spans="2:15">
      <c r="G20" s="14"/>
    </row>
    <row r="21" spans="2:15">
      <c r="G21" s="14"/>
    </row>
    <row r="22" spans="2:15"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</row>
    <row r="23" spans="2:15"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2:O35"/>
  <sheetViews>
    <sheetView topLeftCell="A2" workbookViewId="0">
      <selection activeCell="A5" sqref="A5"/>
    </sheetView>
  </sheetViews>
  <sheetFormatPr defaultRowHeight="14.25"/>
  <cols>
    <col min="1" max="1" width="20.75" customWidth="1"/>
    <col min="2" max="2" width="24" customWidth="1"/>
    <col min="3" max="3" width="13.375" customWidth="1"/>
    <col min="4" max="4" width="26.875" customWidth="1"/>
    <col min="5" max="5" width="17.875" customWidth="1"/>
    <col min="6" max="6" width="16" customWidth="1"/>
    <col min="7" max="7" width="23.25" customWidth="1"/>
    <col min="8" max="8" width="22.5" customWidth="1"/>
    <col min="9" max="9" width="14" customWidth="1"/>
    <col min="10" max="10" width="24.375" customWidth="1"/>
    <col min="11" max="11" width="17.375" customWidth="1"/>
    <col min="12" max="12" width="15.25" customWidth="1"/>
    <col min="13" max="13" width="14.125" customWidth="1"/>
    <col min="14" max="14" width="19.5" customWidth="1"/>
    <col min="15" max="15" width="18.5" customWidth="1"/>
    <col min="16" max="17" width="12.25" customWidth="1"/>
    <col min="18" max="18" width="15.125" customWidth="1"/>
  </cols>
  <sheetData>
    <row r="2" spans="1:13" ht="47.25" customHeight="1"/>
    <row r="3" spans="1:13" ht="24" customHeight="1" thickBot="1">
      <c r="A3" s="162"/>
      <c r="B3" s="163"/>
      <c r="C3" s="153"/>
      <c r="D3" s="164"/>
      <c r="E3" s="164"/>
      <c r="L3" s="165"/>
      <c r="M3" s="12"/>
    </row>
    <row r="4" spans="1:13" ht="52.5" customHeight="1" thickBot="1">
      <c r="A4" s="166" t="s">
        <v>100</v>
      </c>
      <c r="B4" s="85" t="s">
        <v>51</v>
      </c>
      <c r="C4" s="72" t="s">
        <v>14</v>
      </c>
      <c r="D4" s="166" t="s">
        <v>101</v>
      </c>
      <c r="E4" s="82" t="s">
        <v>15</v>
      </c>
      <c r="F4" s="82" t="s">
        <v>118</v>
      </c>
      <c r="L4" s="14"/>
      <c r="M4" s="6"/>
    </row>
    <row r="5" spans="1:13" ht="53.25" customHeight="1" thickBot="1">
      <c r="A5" s="167" t="s">
        <v>137</v>
      </c>
      <c r="B5" s="122"/>
      <c r="C5" s="170">
        <v>1</v>
      </c>
      <c r="D5" s="123" t="s">
        <v>102</v>
      </c>
      <c r="E5" s="123"/>
      <c r="F5" s="123">
        <v>830</v>
      </c>
      <c r="L5" s="14"/>
      <c r="M5" s="6"/>
    </row>
    <row r="6" spans="1:13" ht="60" customHeight="1">
      <c r="F6" s="14"/>
      <c r="L6" s="14"/>
      <c r="M6" s="6"/>
    </row>
    <row r="7" spans="1:13" ht="64.5" customHeight="1">
      <c r="L7" s="14"/>
    </row>
    <row r="8" spans="1:13" ht="57" customHeight="1"/>
    <row r="9" spans="1:13" ht="54" customHeight="1"/>
    <row r="10" spans="1:13" ht="48.75" customHeight="1"/>
    <row r="11" spans="1:13" ht="70.5" customHeight="1"/>
    <row r="12" spans="1:13" ht="52.5" customHeight="1"/>
    <row r="13" spans="1:13" ht="60.75" customHeight="1"/>
    <row r="14" spans="1:13" ht="61.5" customHeight="1"/>
    <row r="15" spans="1:13" ht="66.75" customHeight="1"/>
    <row r="16" spans="1:13" ht="49.5" customHeight="1"/>
    <row r="17" spans="2:7" ht="62.25" customHeight="1"/>
    <row r="18" spans="2:7" ht="49.5" customHeight="1"/>
    <row r="19" spans="2:7" ht="49.5" customHeight="1"/>
    <row r="20" spans="2:7" ht="57.75" customHeight="1"/>
    <row r="21" spans="2:7" ht="51.75" customHeight="1"/>
    <row r="22" spans="2:7" ht="54.75" customHeight="1"/>
    <row r="23" spans="2:7" ht="51.75" customHeight="1"/>
    <row r="24" spans="2:7" ht="49.5" customHeight="1"/>
    <row r="31" spans="2:7" ht="24" customHeight="1"/>
    <row r="32" spans="2:7">
      <c r="B32" s="14"/>
      <c r="C32" s="14"/>
      <c r="D32" s="14"/>
      <c r="E32" s="14"/>
      <c r="F32" s="14"/>
      <c r="G32" s="14"/>
    </row>
    <row r="33" spans="2:15">
      <c r="B33" s="14"/>
      <c r="C33" s="14"/>
      <c r="D33" s="14"/>
      <c r="E33" s="14"/>
      <c r="F33" s="14"/>
      <c r="G33" s="14"/>
    </row>
    <row r="34" spans="2:15">
      <c r="G34" s="14"/>
      <c r="H34" s="14"/>
      <c r="I34" s="14"/>
      <c r="J34" s="14"/>
      <c r="K34" s="14"/>
      <c r="L34" s="14"/>
      <c r="M34" s="14"/>
      <c r="N34" s="14"/>
      <c r="O34" s="14"/>
    </row>
    <row r="35" spans="2:15">
      <c r="G35" s="14"/>
      <c r="H35" s="14"/>
      <c r="I35" s="14"/>
      <c r="J35" s="14"/>
      <c r="K35" s="14"/>
      <c r="L35" s="14"/>
      <c r="M35" s="14"/>
      <c r="N35" s="14"/>
      <c r="O35" s="14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גיליון4"/>
  <dimension ref="A2:AD33"/>
  <sheetViews>
    <sheetView zoomScale="70" zoomScaleNormal="70" workbookViewId="0">
      <selection activeCell="A5" sqref="A5:A18"/>
    </sheetView>
  </sheetViews>
  <sheetFormatPr defaultRowHeight="14.25"/>
  <cols>
    <col min="1" max="1" width="12.125" customWidth="1"/>
    <col min="2" max="2" width="9.375" customWidth="1"/>
    <col min="3" max="3" width="9.625" customWidth="1"/>
    <col min="4" max="4" width="10.875" customWidth="1"/>
    <col min="5" max="5" width="11.75" customWidth="1"/>
    <col min="6" max="6" width="13.62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9.875" customWidth="1"/>
    <col min="18" max="18" width="10.375" customWidth="1"/>
  </cols>
  <sheetData>
    <row r="2" spans="1:27" ht="77.25" customHeight="1" thickBot="1"/>
    <row r="3" spans="1:27" ht="24" customHeight="1" thickBot="1">
      <c r="A3" s="86"/>
      <c r="B3" s="86"/>
      <c r="C3" s="86"/>
      <c r="D3" s="86"/>
      <c r="E3" s="86"/>
      <c r="F3" s="86"/>
      <c r="G3" s="87"/>
      <c r="H3" s="88"/>
      <c r="I3" s="88"/>
      <c r="J3" s="78"/>
      <c r="K3" s="78"/>
      <c r="L3" s="89" t="s">
        <v>20</v>
      </c>
      <c r="M3" s="88"/>
      <c r="N3" s="90"/>
      <c r="O3" s="88"/>
      <c r="P3" s="88"/>
      <c r="Q3" s="91"/>
      <c r="R3" s="12"/>
      <c r="S3" s="12"/>
      <c r="T3" s="12"/>
      <c r="U3" s="12"/>
      <c r="V3" s="12"/>
      <c r="W3" s="12"/>
      <c r="X3" s="12"/>
      <c r="Y3" s="12"/>
      <c r="Z3" s="12"/>
      <c r="AA3" s="12"/>
    </row>
    <row r="4" spans="1:27" ht="26.25" thickBot="1">
      <c r="A4" s="81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0.2</v>
      </c>
      <c r="I4" s="85">
        <v>0.25</v>
      </c>
      <c r="J4" s="84">
        <v>0.3</v>
      </c>
      <c r="K4" s="84">
        <v>0.4</v>
      </c>
      <c r="L4" s="84">
        <v>0.5</v>
      </c>
      <c r="M4" s="84">
        <v>0.6</v>
      </c>
      <c r="N4" s="84">
        <v>0.7</v>
      </c>
      <c r="O4" s="84">
        <v>0.8</v>
      </c>
      <c r="P4" s="84">
        <v>0.9</v>
      </c>
      <c r="Q4" s="72">
        <v>1</v>
      </c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141">
        <v>1</v>
      </c>
      <c r="B5" s="216">
        <v>6</v>
      </c>
      <c r="C5" s="228">
        <v>3.3</v>
      </c>
      <c r="D5" s="228"/>
      <c r="E5" s="228"/>
      <c r="F5" s="225"/>
      <c r="G5" s="225"/>
      <c r="H5" s="225"/>
      <c r="I5" s="123"/>
      <c r="J5" s="225"/>
      <c r="K5" s="225"/>
      <c r="L5" s="225"/>
      <c r="M5" s="225"/>
      <c r="N5" s="225"/>
      <c r="O5" s="225"/>
      <c r="P5" s="225"/>
      <c r="Q5" s="222"/>
      <c r="R5" s="14"/>
      <c r="S5" s="14"/>
      <c r="T5" s="14"/>
      <c r="U5" s="14"/>
      <c r="V5" s="14"/>
      <c r="W5" s="14"/>
      <c r="X5" s="6"/>
      <c r="Y5" s="6"/>
      <c r="Z5" s="6"/>
      <c r="AA5" s="6"/>
    </row>
    <row r="6" spans="1:27" ht="26.25" thickBot="1">
      <c r="A6" s="141">
        <v>1</v>
      </c>
      <c r="B6" s="177">
        <v>6.4</v>
      </c>
      <c r="C6" s="178">
        <v>4.5</v>
      </c>
      <c r="D6" s="178"/>
      <c r="E6" s="178"/>
      <c r="F6" s="179" t="s">
        <v>19</v>
      </c>
      <c r="G6" s="179"/>
      <c r="H6" s="179"/>
      <c r="I6" s="123"/>
      <c r="J6" s="179"/>
      <c r="K6" s="179"/>
      <c r="L6" s="179"/>
      <c r="M6" s="179"/>
      <c r="N6" s="179"/>
      <c r="O6" s="179"/>
      <c r="P6" s="179"/>
      <c r="Q6" s="172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26.25" thickBot="1">
      <c r="A7" s="141">
        <v>1</v>
      </c>
      <c r="B7" s="177">
        <v>7.2</v>
      </c>
      <c r="C7" s="178">
        <v>3.2</v>
      </c>
      <c r="D7" s="178"/>
      <c r="E7" s="178"/>
      <c r="F7" s="179"/>
      <c r="G7" s="179"/>
      <c r="H7" s="224"/>
      <c r="I7" s="123"/>
      <c r="J7" s="224"/>
      <c r="K7" s="224"/>
      <c r="L7" s="224"/>
      <c r="M7" s="179"/>
      <c r="N7" s="179"/>
      <c r="O7" s="179"/>
      <c r="P7" s="179"/>
      <c r="Q7" s="172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6.25" thickBot="1">
      <c r="A8" s="141">
        <v>1</v>
      </c>
      <c r="B8" s="216">
        <v>8</v>
      </c>
      <c r="C8" s="228">
        <v>4</v>
      </c>
      <c r="D8" s="228"/>
      <c r="E8" s="228"/>
      <c r="F8" s="225"/>
      <c r="G8" s="225"/>
      <c r="H8" s="225"/>
      <c r="I8" s="123"/>
      <c r="J8" s="225"/>
      <c r="K8" s="225"/>
      <c r="L8" s="225"/>
      <c r="M8" s="225"/>
      <c r="N8" s="225"/>
      <c r="O8" s="225"/>
      <c r="P8" s="225"/>
      <c r="Q8" s="222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6.25" thickBot="1">
      <c r="A9" s="141">
        <v>1</v>
      </c>
      <c r="B9" s="216">
        <v>8.5</v>
      </c>
      <c r="C9" s="228">
        <v>35.5</v>
      </c>
      <c r="D9" s="228"/>
      <c r="E9" s="228"/>
      <c r="F9" s="225"/>
      <c r="G9" s="225"/>
      <c r="H9" s="225"/>
      <c r="I9" s="123"/>
      <c r="J9" s="225"/>
      <c r="K9" s="225"/>
      <c r="L9" s="225"/>
      <c r="M9" s="225"/>
      <c r="N9" s="225"/>
      <c r="O9" s="225"/>
      <c r="P9" s="225"/>
      <c r="Q9" s="222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6.25" thickBot="1">
      <c r="A10" s="141">
        <v>1</v>
      </c>
      <c r="B10" s="177">
        <v>9.8000000000000007</v>
      </c>
      <c r="C10" s="178">
        <v>8</v>
      </c>
      <c r="D10" s="178"/>
      <c r="E10" s="178"/>
      <c r="F10" s="179"/>
      <c r="G10" s="179"/>
      <c r="H10" s="224"/>
      <c r="I10" s="123">
        <v>1</v>
      </c>
      <c r="J10" s="224"/>
      <c r="K10" s="224"/>
      <c r="L10" s="224"/>
      <c r="M10" s="179"/>
      <c r="N10" s="179"/>
      <c r="O10" s="179"/>
      <c r="P10" s="179"/>
      <c r="Q10" s="172"/>
      <c r="R10" s="6"/>
      <c r="S10" s="6"/>
      <c r="T10" s="6"/>
    </row>
    <row r="11" spans="1:27" ht="26.25" thickBot="1">
      <c r="A11" s="141">
        <v>1</v>
      </c>
      <c r="B11" s="177">
        <v>10</v>
      </c>
      <c r="C11" s="178">
        <v>4</v>
      </c>
      <c r="D11" s="178"/>
      <c r="E11" s="178"/>
      <c r="F11" s="179"/>
      <c r="G11" s="179"/>
      <c r="H11" s="224"/>
      <c r="I11" s="123"/>
      <c r="J11" s="224"/>
      <c r="K11" s="224"/>
      <c r="L11" s="224"/>
      <c r="M11" s="179"/>
      <c r="N11" s="179"/>
      <c r="O11" s="179"/>
      <c r="P11" s="179"/>
      <c r="Q11" s="172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6.25" thickBot="1">
      <c r="A12" s="141">
        <v>1</v>
      </c>
      <c r="B12" s="177">
        <v>10</v>
      </c>
      <c r="C12" s="178">
        <v>2.5</v>
      </c>
      <c r="D12" s="178"/>
      <c r="E12" s="178"/>
      <c r="F12" s="179"/>
      <c r="G12" s="179"/>
      <c r="H12" s="224"/>
      <c r="I12" s="123"/>
      <c r="J12" s="224"/>
      <c r="K12" s="224"/>
      <c r="L12" s="224"/>
      <c r="M12" s="179"/>
      <c r="N12" s="179"/>
      <c r="O12" s="179"/>
      <c r="P12" s="179"/>
      <c r="Q12" s="172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6.25" thickBot="1">
      <c r="A13" s="141">
        <v>1</v>
      </c>
      <c r="B13" s="177">
        <v>10.5</v>
      </c>
      <c r="C13" s="178">
        <v>7</v>
      </c>
      <c r="D13" s="178"/>
      <c r="E13" s="178"/>
      <c r="F13" s="179"/>
      <c r="G13" s="179"/>
      <c r="H13" s="179"/>
      <c r="I13" s="123"/>
      <c r="J13" s="179"/>
      <c r="K13" s="179"/>
      <c r="L13" s="179"/>
      <c r="M13" s="179"/>
      <c r="N13" s="179"/>
      <c r="O13" s="179"/>
      <c r="P13" s="179"/>
      <c r="Q13" s="172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6.25" thickBot="1">
      <c r="A14" s="141">
        <v>1</v>
      </c>
      <c r="B14" s="177">
        <v>10.5</v>
      </c>
      <c r="C14" s="178">
        <v>7.2</v>
      </c>
      <c r="D14" s="178"/>
      <c r="E14" s="178"/>
      <c r="F14" s="179"/>
      <c r="G14" s="179"/>
      <c r="H14" s="224"/>
      <c r="I14" s="123"/>
      <c r="J14" s="224"/>
      <c r="K14" s="224"/>
      <c r="L14" s="224">
        <v>1</v>
      </c>
      <c r="M14" s="179"/>
      <c r="N14" s="179"/>
      <c r="O14" s="179"/>
      <c r="P14" s="179"/>
      <c r="Q14" s="172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6.25" thickBot="1">
      <c r="A15" s="141">
        <v>1</v>
      </c>
      <c r="B15" s="177">
        <v>11</v>
      </c>
      <c r="C15" s="178">
        <v>6</v>
      </c>
      <c r="D15" s="178"/>
      <c r="E15" s="178"/>
      <c r="F15" s="179"/>
      <c r="G15" s="179"/>
      <c r="H15" s="224"/>
      <c r="I15" s="123"/>
      <c r="J15" s="224"/>
      <c r="K15" s="224"/>
      <c r="L15" s="224"/>
      <c r="M15" s="179"/>
      <c r="N15" s="179"/>
      <c r="O15" s="179"/>
      <c r="P15" s="179"/>
      <c r="Q15" s="172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6.25" thickBot="1">
      <c r="A16" s="141">
        <v>1</v>
      </c>
      <c r="B16" s="177">
        <v>11.7</v>
      </c>
      <c r="C16" s="178">
        <v>7</v>
      </c>
      <c r="D16" s="178"/>
      <c r="E16" s="178"/>
      <c r="F16" s="179"/>
      <c r="G16" s="179"/>
      <c r="H16" s="179"/>
      <c r="I16" s="123"/>
      <c r="J16" s="179"/>
      <c r="K16" s="179"/>
      <c r="L16" s="179"/>
      <c r="M16" s="179"/>
      <c r="N16" s="179"/>
      <c r="O16" s="178"/>
      <c r="P16" s="178"/>
      <c r="Q16" s="22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6.25" thickBot="1">
      <c r="A17" s="141">
        <v>2</v>
      </c>
      <c r="B17" s="227">
        <v>12</v>
      </c>
      <c r="C17" s="227">
        <v>7</v>
      </c>
      <c r="D17" s="227"/>
      <c r="E17" s="227"/>
      <c r="F17" s="172"/>
      <c r="G17" s="172"/>
      <c r="H17" s="226">
        <v>1</v>
      </c>
      <c r="I17" s="123"/>
      <c r="J17" s="226"/>
      <c r="K17" s="226"/>
      <c r="L17" s="226">
        <v>1</v>
      </c>
      <c r="M17" s="172"/>
      <c r="N17" s="172"/>
      <c r="O17" s="172"/>
      <c r="P17" s="172"/>
      <c r="Q17" s="172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6.25" thickBot="1">
      <c r="A18" s="141">
        <v>1</v>
      </c>
      <c r="B18" s="227">
        <v>12.7</v>
      </c>
      <c r="C18" s="227">
        <v>3.3</v>
      </c>
      <c r="D18" s="227"/>
      <c r="E18" s="227"/>
      <c r="F18" s="172"/>
      <c r="G18" s="172"/>
      <c r="H18" s="226"/>
      <c r="I18" s="123"/>
      <c r="J18" s="226"/>
      <c r="K18" s="226"/>
      <c r="L18" s="226"/>
      <c r="M18" s="172"/>
      <c r="N18" s="172"/>
      <c r="O18" s="172"/>
      <c r="P18" s="172"/>
      <c r="Q18" s="172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5.5">
      <c r="A21" s="14"/>
      <c r="B21" s="14"/>
      <c r="C21" s="6"/>
      <c r="D21" s="6"/>
      <c r="E21" s="6"/>
      <c r="F21" s="14"/>
      <c r="G21" s="14"/>
      <c r="H21" s="6"/>
      <c r="I21" s="6"/>
      <c r="J21" s="14"/>
      <c r="K21" s="14"/>
      <c r="L21" s="6"/>
      <c r="M21" s="6"/>
      <c r="N21" s="14"/>
      <c r="O21" s="14"/>
      <c r="P21" s="6"/>
      <c r="Q21" s="6"/>
    </row>
    <row r="22" spans="1:30" ht="25.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sortState ref="A5:P18">
    <sortCondition ref="B5:B18"/>
  </sortState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2:O35"/>
  <sheetViews>
    <sheetView topLeftCell="A7" workbookViewId="0">
      <selection activeCell="B9" sqref="B9"/>
    </sheetView>
  </sheetViews>
  <sheetFormatPr defaultRowHeight="14.25"/>
  <cols>
    <col min="1" max="1" width="20.75" customWidth="1"/>
    <col min="2" max="2" width="24" customWidth="1"/>
    <col min="3" max="3" width="13.375" customWidth="1"/>
    <col min="4" max="4" width="26.875" customWidth="1"/>
    <col min="5" max="5" width="17.875" customWidth="1"/>
    <col min="6" max="6" width="16" customWidth="1"/>
    <col min="7" max="7" width="23.25" customWidth="1"/>
    <col min="8" max="8" width="22.5" customWidth="1"/>
    <col min="9" max="9" width="14" customWidth="1"/>
    <col min="10" max="10" width="24.375" customWidth="1"/>
    <col min="11" max="11" width="17.375" customWidth="1"/>
    <col min="12" max="12" width="15.25" customWidth="1"/>
    <col min="13" max="13" width="14.125" customWidth="1"/>
    <col min="14" max="14" width="19.5" customWidth="1"/>
    <col min="15" max="15" width="18.5" customWidth="1"/>
    <col min="16" max="17" width="12.25" customWidth="1"/>
    <col min="18" max="18" width="15.125" customWidth="1"/>
  </cols>
  <sheetData>
    <row r="2" spans="1:13" ht="47.25" customHeight="1"/>
    <row r="3" spans="1:13" ht="24" customHeight="1" thickBot="1">
      <c r="A3" s="162"/>
      <c r="B3" s="163"/>
      <c r="C3" s="153"/>
      <c r="D3" s="164"/>
      <c r="E3" s="164"/>
      <c r="L3" s="165"/>
      <c r="M3" s="12"/>
    </row>
    <row r="4" spans="1:13" ht="52.5" customHeight="1" thickBot="1">
      <c r="A4" s="166" t="s">
        <v>100</v>
      </c>
      <c r="B4" s="85" t="s">
        <v>51</v>
      </c>
      <c r="C4" s="72" t="s">
        <v>14</v>
      </c>
      <c r="D4" s="166" t="s">
        <v>101</v>
      </c>
      <c r="E4" s="82" t="s">
        <v>15</v>
      </c>
      <c r="F4" s="82" t="s">
        <v>118</v>
      </c>
      <c r="L4" s="14"/>
      <c r="M4" s="6"/>
    </row>
    <row r="5" spans="1:13" ht="53.25" customHeight="1" thickBot="1">
      <c r="A5" s="167" t="s">
        <v>136</v>
      </c>
      <c r="B5" s="123"/>
      <c r="C5" s="170">
        <v>1</v>
      </c>
      <c r="D5" s="123" t="s">
        <v>102</v>
      </c>
      <c r="E5" s="170"/>
      <c r="F5" s="123">
        <v>640</v>
      </c>
      <c r="G5" s="6"/>
    </row>
    <row r="6" spans="1:13" ht="60" customHeight="1" thickBot="1">
      <c r="A6" s="167" t="s">
        <v>136</v>
      </c>
      <c r="B6" s="123"/>
      <c r="C6" s="170">
        <v>1</v>
      </c>
      <c r="D6" s="123" t="s">
        <v>102</v>
      </c>
      <c r="E6" s="170"/>
      <c r="F6" s="123"/>
      <c r="G6" s="6"/>
    </row>
    <row r="7" spans="1:13" ht="64.5" customHeight="1" thickBot="1">
      <c r="A7" s="167" t="s">
        <v>136</v>
      </c>
      <c r="B7" s="122"/>
      <c r="C7" s="123">
        <v>1</v>
      </c>
      <c r="D7" s="123" t="s">
        <v>102</v>
      </c>
      <c r="E7" s="122"/>
      <c r="F7" s="123"/>
    </row>
    <row r="8" spans="1:13" ht="57" customHeight="1">
      <c r="L8" s="14"/>
    </row>
    <row r="9" spans="1:13" ht="54" customHeight="1"/>
    <row r="10" spans="1:13" ht="48.75" customHeight="1"/>
    <row r="11" spans="1:13" ht="70.5" customHeight="1"/>
    <row r="12" spans="1:13" ht="52.5" customHeight="1"/>
    <row r="13" spans="1:13" ht="60.75" customHeight="1"/>
    <row r="14" spans="1:13" ht="61.5" customHeight="1"/>
    <row r="15" spans="1:13" ht="66.75" customHeight="1"/>
    <row r="16" spans="1:13" ht="49.5" customHeight="1"/>
    <row r="17" spans="7:7" ht="62.25" customHeight="1"/>
    <row r="18" spans="7:7" ht="49.5" customHeight="1"/>
    <row r="19" spans="7:7" ht="49.5" customHeight="1"/>
    <row r="20" spans="7:7" ht="57.75" customHeight="1"/>
    <row r="21" spans="7:7" ht="51.75" customHeight="1"/>
    <row r="22" spans="7:7" ht="54.75" customHeight="1"/>
    <row r="23" spans="7:7" ht="51.75" customHeight="1"/>
    <row r="24" spans="7:7" ht="49.5" customHeight="1"/>
    <row r="31" spans="7:7" ht="24" customHeight="1"/>
    <row r="32" spans="7:7">
      <c r="G32" s="14"/>
    </row>
    <row r="33" spans="2:15">
      <c r="G33" s="14"/>
    </row>
    <row r="34" spans="2:15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</row>
    <row r="35" spans="2:15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2:O35"/>
  <sheetViews>
    <sheetView workbookViewId="0">
      <selection activeCell="A5" sqref="A5"/>
    </sheetView>
  </sheetViews>
  <sheetFormatPr defaultRowHeight="14.25"/>
  <cols>
    <col min="1" max="1" width="20.75" customWidth="1"/>
    <col min="2" max="2" width="24" customWidth="1"/>
    <col min="3" max="3" width="13.375" customWidth="1"/>
    <col min="4" max="4" width="26.875" customWidth="1"/>
    <col min="5" max="5" width="17.875" customWidth="1"/>
    <col min="6" max="6" width="16" customWidth="1"/>
    <col min="7" max="7" width="23.25" customWidth="1"/>
    <col min="8" max="8" width="22.5" customWidth="1"/>
    <col min="9" max="9" width="14" customWidth="1"/>
    <col min="10" max="10" width="24.375" customWidth="1"/>
    <col min="11" max="11" width="17.375" customWidth="1"/>
    <col min="12" max="12" width="15.25" customWidth="1"/>
    <col min="13" max="13" width="14.125" customWidth="1"/>
    <col min="14" max="14" width="19.5" customWidth="1"/>
    <col min="15" max="15" width="18.5" customWidth="1"/>
    <col min="16" max="17" width="12.25" customWidth="1"/>
    <col min="18" max="18" width="15.125" customWidth="1"/>
  </cols>
  <sheetData>
    <row r="2" spans="1:13" ht="47.25" customHeight="1"/>
    <row r="3" spans="1:13" ht="24" customHeight="1" thickBot="1">
      <c r="A3" s="162"/>
      <c r="B3" s="163"/>
      <c r="C3" s="153"/>
      <c r="D3" s="164"/>
      <c r="E3" s="164"/>
      <c r="L3" s="165"/>
      <c r="M3" s="12"/>
    </row>
    <row r="4" spans="1:13" ht="52.5" customHeight="1" thickBot="1">
      <c r="A4" s="166" t="s">
        <v>100</v>
      </c>
      <c r="B4" s="85" t="s">
        <v>51</v>
      </c>
      <c r="C4" s="72" t="s">
        <v>14</v>
      </c>
      <c r="D4" s="166" t="s">
        <v>101</v>
      </c>
      <c r="E4" s="82" t="s">
        <v>15</v>
      </c>
      <c r="F4" s="82" t="s">
        <v>118</v>
      </c>
      <c r="L4" s="14"/>
      <c r="M4" s="6"/>
    </row>
    <row r="5" spans="1:13" ht="53.25" customHeight="1" thickBot="1">
      <c r="A5" s="167" t="s">
        <v>145</v>
      </c>
      <c r="B5" s="122"/>
      <c r="C5" s="123">
        <v>3</v>
      </c>
      <c r="D5" s="123" t="s">
        <v>102</v>
      </c>
      <c r="E5" s="122"/>
      <c r="F5" s="123">
        <v>31</v>
      </c>
      <c r="G5" s="6"/>
    </row>
    <row r="6" spans="1:13" ht="60" customHeight="1">
      <c r="F6" s="14"/>
      <c r="G6" s="6"/>
    </row>
    <row r="7" spans="1:13" ht="64.5" customHeight="1">
      <c r="F7" s="14"/>
    </row>
    <row r="8" spans="1:13" ht="57" customHeight="1">
      <c r="F8" s="14"/>
    </row>
    <row r="9" spans="1:13" ht="54" customHeight="1"/>
    <row r="10" spans="1:13" ht="48.75" customHeight="1"/>
    <row r="11" spans="1:13" ht="70.5" customHeight="1"/>
    <row r="12" spans="1:13" ht="52.5" customHeight="1"/>
    <row r="13" spans="1:13" ht="60.75" customHeight="1"/>
    <row r="14" spans="1:13" ht="61.5" customHeight="1"/>
    <row r="15" spans="1:13" ht="66.75" customHeight="1"/>
    <row r="16" spans="1:13" ht="49.5" customHeight="1"/>
    <row r="17" spans="7:7" ht="62.25" customHeight="1"/>
    <row r="18" spans="7:7" ht="49.5" customHeight="1"/>
    <row r="19" spans="7:7" ht="49.5" customHeight="1"/>
    <row r="20" spans="7:7" ht="57.75" customHeight="1"/>
    <row r="21" spans="7:7" ht="51.75" customHeight="1"/>
    <row r="22" spans="7:7" ht="54.75" customHeight="1"/>
    <row r="23" spans="7:7" ht="51.75" customHeight="1"/>
    <row r="24" spans="7:7" ht="49.5" customHeight="1"/>
    <row r="31" spans="7:7" ht="24" customHeight="1"/>
    <row r="32" spans="7:7">
      <c r="G32" s="14"/>
    </row>
    <row r="33" spans="2:15">
      <c r="G33" s="14"/>
    </row>
    <row r="34" spans="2:15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</row>
    <row r="35" spans="2:15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2:O35"/>
  <sheetViews>
    <sheetView workbookViewId="0">
      <selection activeCell="A5" sqref="A5"/>
    </sheetView>
  </sheetViews>
  <sheetFormatPr defaultRowHeight="14.25"/>
  <cols>
    <col min="1" max="1" width="20.75" customWidth="1"/>
    <col min="2" max="2" width="24" customWidth="1"/>
    <col min="3" max="3" width="13.375" customWidth="1"/>
    <col min="4" max="4" width="26.875" customWidth="1"/>
    <col min="5" max="5" width="17.875" customWidth="1"/>
    <col min="6" max="6" width="16" customWidth="1"/>
    <col min="7" max="7" width="23.25" customWidth="1"/>
    <col min="8" max="8" width="22.5" customWidth="1"/>
    <col min="9" max="9" width="14" customWidth="1"/>
    <col min="10" max="10" width="24.375" customWidth="1"/>
    <col min="11" max="11" width="17.375" customWidth="1"/>
    <col min="12" max="12" width="15.25" customWidth="1"/>
    <col min="13" max="13" width="14.125" customWidth="1"/>
    <col min="14" max="14" width="19.5" customWidth="1"/>
    <col min="15" max="15" width="18.5" customWidth="1"/>
    <col min="16" max="17" width="12.25" customWidth="1"/>
    <col min="18" max="18" width="15.125" customWidth="1"/>
  </cols>
  <sheetData>
    <row r="2" spans="1:13" ht="47.25" customHeight="1"/>
    <row r="3" spans="1:13" ht="24" customHeight="1" thickBot="1">
      <c r="A3" s="162"/>
      <c r="B3" s="163"/>
      <c r="C3" s="153"/>
      <c r="D3" s="164"/>
      <c r="E3" s="164"/>
      <c r="L3" s="165"/>
      <c r="M3" s="12"/>
    </row>
    <row r="4" spans="1:13" ht="52.5" customHeight="1" thickBot="1">
      <c r="A4" s="166" t="s">
        <v>100</v>
      </c>
      <c r="B4" s="85" t="s">
        <v>51</v>
      </c>
      <c r="C4" s="72" t="s">
        <v>14</v>
      </c>
      <c r="D4" s="166" t="s">
        <v>101</v>
      </c>
      <c r="E4" s="82" t="s">
        <v>15</v>
      </c>
      <c r="F4" s="82" t="s">
        <v>118</v>
      </c>
      <c r="L4" s="14"/>
      <c r="M4" s="6"/>
    </row>
    <row r="5" spans="1:13" ht="53.25" customHeight="1" thickBot="1">
      <c r="A5" s="123" t="s">
        <v>138</v>
      </c>
      <c r="B5" s="122"/>
      <c r="C5" s="123">
        <v>1</v>
      </c>
      <c r="D5" s="123" t="s">
        <v>102</v>
      </c>
      <c r="E5" s="122"/>
      <c r="F5" s="123">
        <v>640</v>
      </c>
      <c r="G5" s="6"/>
    </row>
    <row r="6" spans="1:13" ht="60" customHeight="1" thickBot="1">
      <c r="A6" s="123" t="s">
        <v>138</v>
      </c>
      <c r="B6" s="122"/>
      <c r="C6" s="123">
        <v>1</v>
      </c>
      <c r="D6" s="123" t="s">
        <v>2</v>
      </c>
      <c r="E6" s="123"/>
      <c r="F6" s="123"/>
      <c r="G6" s="6"/>
    </row>
    <row r="7" spans="1:13" ht="64.5" customHeight="1">
      <c r="F7" s="14"/>
    </row>
    <row r="8" spans="1:13" ht="57" customHeight="1">
      <c r="F8" s="14"/>
    </row>
    <row r="9" spans="1:13" ht="54" customHeight="1"/>
    <row r="10" spans="1:13" ht="48.75" customHeight="1"/>
    <row r="11" spans="1:13" ht="70.5" customHeight="1"/>
    <row r="12" spans="1:13" ht="52.5" customHeight="1"/>
    <row r="13" spans="1:13" ht="60.75" customHeight="1"/>
    <row r="14" spans="1:13" ht="61.5" customHeight="1"/>
    <row r="15" spans="1:13" ht="66.75" customHeight="1"/>
    <row r="16" spans="1:13" ht="49.5" customHeight="1"/>
    <row r="17" spans="7:7" ht="62.25" customHeight="1"/>
    <row r="18" spans="7:7" ht="49.5" customHeight="1"/>
    <row r="19" spans="7:7" ht="49.5" customHeight="1"/>
    <row r="20" spans="7:7" ht="57.75" customHeight="1"/>
    <row r="21" spans="7:7" ht="51.75" customHeight="1"/>
    <row r="22" spans="7:7" ht="54.75" customHeight="1"/>
    <row r="23" spans="7:7" ht="51.75" customHeight="1"/>
    <row r="24" spans="7:7" ht="49.5" customHeight="1"/>
    <row r="31" spans="7:7" ht="24" customHeight="1"/>
    <row r="32" spans="7:7">
      <c r="G32" s="14"/>
    </row>
    <row r="33" spans="2:15">
      <c r="G33" s="14"/>
    </row>
    <row r="34" spans="2:15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</row>
    <row r="35" spans="2:15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2:O35"/>
  <sheetViews>
    <sheetView workbookViewId="0">
      <selection activeCell="A5" sqref="A5:F5"/>
    </sheetView>
  </sheetViews>
  <sheetFormatPr defaultRowHeight="14.25"/>
  <cols>
    <col min="1" max="1" width="20.75" customWidth="1"/>
    <col min="2" max="2" width="24" customWidth="1"/>
    <col min="3" max="3" width="13.375" customWidth="1"/>
    <col min="4" max="4" width="26.875" customWidth="1"/>
    <col min="5" max="5" width="17.875" customWidth="1"/>
    <col min="6" max="6" width="16" customWidth="1"/>
    <col min="7" max="7" width="23.25" customWidth="1"/>
    <col min="8" max="8" width="22.5" customWidth="1"/>
    <col min="9" max="9" width="14" customWidth="1"/>
    <col min="10" max="10" width="24.375" customWidth="1"/>
    <col min="11" max="11" width="17.375" customWidth="1"/>
    <col min="12" max="12" width="15.25" customWidth="1"/>
    <col min="13" max="13" width="14.125" customWidth="1"/>
    <col min="14" max="14" width="19.5" customWidth="1"/>
    <col min="15" max="15" width="18.5" customWidth="1"/>
    <col min="16" max="17" width="12.25" customWidth="1"/>
    <col min="18" max="18" width="15.125" customWidth="1"/>
  </cols>
  <sheetData>
    <row r="2" spans="1:13" ht="47.25" customHeight="1"/>
    <row r="3" spans="1:13" ht="24" customHeight="1" thickBot="1">
      <c r="A3" s="162"/>
      <c r="B3" s="163"/>
      <c r="C3" s="153"/>
      <c r="D3" s="164"/>
      <c r="E3" s="164"/>
      <c r="L3" s="165"/>
      <c r="M3" s="12"/>
    </row>
    <row r="4" spans="1:13" ht="52.5" customHeight="1" thickBot="1">
      <c r="A4" s="166" t="s">
        <v>100</v>
      </c>
      <c r="B4" s="85" t="s">
        <v>51</v>
      </c>
      <c r="C4" s="72" t="s">
        <v>14</v>
      </c>
      <c r="D4" s="166" t="s">
        <v>101</v>
      </c>
      <c r="E4" s="82" t="s">
        <v>15</v>
      </c>
      <c r="F4" s="82" t="s">
        <v>118</v>
      </c>
      <c r="L4" s="14"/>
      <c r="M4" s="6"/>
    </row>
    <row r="5" spans="1:13" ht="53.25" customHeight="1" thickBot="1">
      <c r="A5" s="141" t="s">
        <v>103</v>
      </c>
      <c r="B5" s="122"/>
      <c r="C5" s="123">
        <v>1</v>
      </c>
      <c r="D5" s="123" t="s">
        <v>102</v>
      </c>
      <c r="E5" s="123" t="s">
        <v>105</v>
      </c>
      <c r="F5" s="123"/>
      <c r="G5" s="6"/>
    </row>
    <row r="6" spans="1:13" ht="60" customHeight="1">
      <c r="F6" s="14"/>
      <c r="G6" s="6"/>
    </row>
    <row r="7" spans="1:13" ht="64.5" customHeight="1">
      <c r="F7" s="14"/>
    </row>
    <row r="8" spans="1:13" ht="57" customHeight="1">
      <c r="F8" s="14"/>
    </row>
    <row r="9" spans="1:13" ht="54" customHeight="1"/>
    <row r="10" spans="1:13" ht="48.75" customHeight="1"/>
    <row r="11" spans="1:13" ht="70.5" customHeight="1"/>
    <row r="12" spans="1:13" ht="52.5" customHeight="1"/>
    <row r="13" spans="1:13" ht="60.75" customHeight="1"/>
    <row r="14" spans="1:13" ht="61.5" customHeight="1"/>
    <row r="15" spans="1:13" ht="66.75" customHeight="1"/>
    <row r="16" spans="1:13" ht="49.5" customHeight="1"/>
    <row r="17" spans="7:7" ht="62.25" customHeight="1"/>
    <row r="18" spans="7:7" ht="49.5" customHeight="1"/>
    <row r="19" spans="7:7" ht="49.5" customHeight="1"/>
    <row r="20" spans="7:7" ht="57.75" customHeight="1"/>
    <row r="21" spans="7:7" ht="51.75" customHeight="1"/>
    <row r="22" spans="7:7" ht="54.75" customHeight="1"/>
    <row r="23" spans="7:7" ht="51.75" customHeight="1"/>
    <row r="24" spans="7:7" ht="49.5" customHeight="1"/>
    <row r="31" spans="7:7" ht="24" customHeight="1"/>
    <row r="32" spans="7:7">
      <c r="G32" s="14"/>
    </row>
    <row r="33" spans="2:15">
      <c r="G33" s="14"/>
    </row>
    <row r="34" spans="2:15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</row>
    <row r="35" spans="2:15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2:O35"/>
  <sheetViews>
    <sheetView workbookViewId="0">
      <selection activeCell="B8" sqref="B8"/>
    </sheetView>
  </sheetViews>
  <sheetFormatPr defaultRowHeight="14.25"/>
  <cols>
    <col min="1" max="1" width="20.75" customWidth="1"/>
    <col min="2" max="2" width="24" customWidth="1"/>
    <col min="3" max="3" width="13.375" customWidth="1"/>
    <col min="4" max="4" width="26.875" customWidth="1"/>
    <col min="5" max="5" width="17.875" customWidth="1"/>
    <col min="6" max="6" width="16" customWidth="1"/>
    <col min="7" max="7" width="23.25" customWidth="1"/>
    <col min="8" max="8" width="22.5" customWidth="1"/>
    <col min="9" max="9" width="14" customWidth="1"/>
    <col min="10" max="10" width="24.375" customWidth="1"/>
    <col min="11" max="11" width="17.375" customWidth="1"/>
    <col min="12" max="12" width="15.25" customWidth="1"/>
    <col min="13" max="13" width="14.125" customWidth="1"/>
    <col min="14" max="14" width="19.5" customWidth="1"/>
    <col min="15" max="15" width="18.5" customWidth="1"/>
    <col min="16" max="17" width="12.25" customWidth="1"/>
    <col min="18" max="18" width="15.125" customWidth="1"/>
  </cols>
  <sheetData>
    <row r="2" spans="1:13" ht="47.25" customHeight="1"/>
    <row r="3" spans="1:13" ht="24" customHeight="1" thickBot="1">
      <c r="A3" s="162"/>
      <c r="B3" s="163"/>
      <c r="C3" s="153"/>
      <c r="D3" s="164"/>
      <c r="E3" s="164"/>
      <c r="L3" s="165"/>
      <c r="M3" s="12"/>
    </row>
    <row r="4" spans="1:13" ht="52.5" customHeight="1" thickBot="1">
      <c r="A4" s="166" t="s">
        <v>100</v>
      </c>
      <c r="B4" s="85" t="s">
        <v>51</v>
      </c>
      <c r="C4" s="72" t="s">
        <v>14</v>
      </c>
      <c r="D4" s="166" t="s">
        <v>101</v>
      </c>
      <c r="E4" s="82" t="s">
        <v>15</v>
      </c>
      <c r="F4" s="82" t="s">
        <v>118</v>
      </c>
      <c r="L4" s="14"/>
      <c r="M4" s="6"/>
    </row>
    <row r="5" spans="1:13" ht="53.25" customHeight="1" thickBot="1">
      <c r="A5" s="141" t="s">
        <v>139</v>
      </c>
      <c r="B5" s="122"/>
      <c r="C5" s="123">
        <v>1</v>
      </c>
      <c r="D5" s="123" t="s">
        <v>102</v>
      </c>
      <c r="E5" s="122"/>
      <c r="F5" s="123">
        <v>750</v>
      </c>
      <c r="G5" s="6"/>
    </row>
    <row r="6" spans="1:13" ht="60" customHeight="1">
      <c r="F6" s="14"/>
      <c r="G6" s="6"/>
    </row>
    <row r="7" spans="1:13" ht="64.5" customHeight="1">
      <c r="F7" s="14"/>
    </row>
    <row r="8" spans="1:13" ht="57" customHeight="1">
      <c r="F8" s="14"/>
    </row>
    <row r="9" spans="1:13" ht="54" customHeight="1"/>
    <row r="10" spans="1:13" ht="48.75" customHeight="1"/>
    <row r="11" spans="1:13" ht="70.5" customHeight="1"/>
    <row r="12" spans="1:13" ht="52.5" customHeight="1"/>
    <row r="13" spans="1:13" ht="60.75" customHeight="1"/>
    <row r="14" spans="1:13" ht="61.5" customHeight="1"/>
    <row r="15" spans="1:13" ht="66.75" customHeight="1"/>
    <row r="16" spans="1:13" ht="49.5" customHeight="1"/>
    <row r="17" spans="7:7" ht="62.25" customHeight="1"/>
    <row r="18" spans="7:7" ht="49.5" customHeight="1"/>
    <row r="19" spans="7:7" ht="49.5" customHeight="1"/>
    <row r="20" spans="7:7" ht="57.75" customHeight="1"/>
    <row r="21" spans="7:7" ht="51.75" customHeight="1"/>
    <row r="22" spans="7:7" ht="54.75" customHeight="1"/>
    <row r="23" spans="7:7" ht="51.75" customHeight="1"/>
    <row r="24" spans="7:7" ht="49.5" customHeight="1"/>
    <row r="31" spans="7:7" ht="24" customHeight="1"/>
    <row r="32" spans="7:7">
      <c r="G32" s="14"/>
    </row>
    <row r="33" spans="2:15">
      <c r="G33" s="14"/>
    </row>
    <row r="34" spans="2:15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</row>
    <row r="35" spans="2:15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2:O35"/>
  <sheetViews>
    <sheetView workbookViewId="0">
      <selection activeCell="F6" sqref="F5:F6"/>
    </sheetView>
  </sheetViews>
  <sheetFormatPr defaultRowHeight="14.25"/>
  <cols>
    <col min="1" max="1" width="20.75" customWidth="1"/>
    <col min="2" max="2" width="24" customWidth="1"/>
    <col min="3" max="3" width="13.375" customWidth="1"/>
    <col min="4" max="4" width="26.875" customWidth="1"/>
    <col min="5" max="5" width="17.875" customWidth="1"/>
    <col min="6" max="6" width="16" customWidth="1"/>
    <col min="7" max="7" width="23.25" customWidth="1"/>
    <col min="8" max="8" width="22.5" customWidth="1"/>
    <col min="9" max="9" width="14" customWidth="1"/>
    <col min="10" max="10" width="24.375" customWidth="1"/>
    <col min="11" max="11" width="17.375" customWidth="1"/>
    <col min="12" max="12" width="15.25" customWidth="1"/>
    <col min="13" max="13" width="14.125" customWidth="1"/>
    <col min="14" max="14" width="19.5" customWidth="1"/>
    <col min="15" max="15" width="18.5" customWidth="1"/>
    <col min="16" max="17" width="12.25" customWidth="1"/>
    <col min="18" max="18" width="15.125" customWidth="1"/>
  </cols>
  <sheetData>
    <row r="2" spans="1:13" ht="47.25" customHeight="1"/>
    <row r="3" spans="1:13" ht="24" customHeight="1" thickBot="1">
      <c r="A3" s="162"/>
      <c r="B3" s="163"/>
      <c r="C3" s="153"/>
      <c r="D3" s="164"/>
      <c r="E3" s="164"/>
      <c r="L3" s="165"/>
      <c r="M3" s="12"/>
    </row>
    <row r="4" spans="1:13" ht="52.5" customHeight="1" thickBot="1">
      <c r="A4" s="166" t="s">
        <v>100</v>
      </c>
      <c r="B4" s="85" t="s">
        <v>51</v>
      </c>
      <c r="C4" s="72" t="s">
        <v>14</v>
      </c>
      <c r="D4" s="166" t="s">
        <v>101</v>
      </c>
      <c r="E4" s="82" t="s">
        <v>15</v>
      </c>
      <c r="F4" s="82" t="s">
        <v>118</v>
      </c>
      <c r="L4" s="14"/>
      <c r="M4" s="6"/>
    </row>
    <row r="5" spans="1:13" ht="53.25" customHeight="1" thickBot="1">
      <c r="A5" s="167" t="s">
        <v>104</v>
      </c>
      <c r="B5" s="171"/>
      <c r="C5" s="123">
        <v>1</v>
      </c>
      <c r="D5" s="123" t="s">
        <v>102</v>
      </c>
      <c r="E5" s="122"/>
      <c r="F5" s="123">
        <v>740</v>
      </c>
      <c r="G5" s="6"/>
    </row>
    <row r="6" spans="1:13" ht="60" customHeight="1" thickBot="1">
      <c r="A6" s="167" t="s">
        <v>104</v>
      </c>
      <c r="B6" s="171"/>
      <c r="C6" s="123">
        <v>1</v>
      </c>
      <c r="D6" s="123" t="s">
        <v>102</v>
      </c>
      <c r="E6" s="122"/>
      <c r="F6" s="123">
        <v>740</v>
      </c>
      <c r="G6" s="6"/>
    </row>
    <row r="7" spans="1:13" ht="64.5" customHeight="1" thickBot="1">
      <c r="A7" s="167" t="s">
        <v>104</v>
      </c>
      <c r="B7" s="122"/>
      <c r="C7" s="123">
        <v>1</v>
      </c>
      <c r="D7" s="123" t="s">
        <v>2</v>
      </c>
      <c r="E7" s="123"/>
      <c r="F7" s="123">
        <v>740</v>
      </c>
    </row>
    <row r="8" spans="1:13" ht="57" customHeight="1">
      <c r="F8" s="14"/>
    </row>
    <row r="9" spans="1:13" ht="54" customHeight="1"/>
    <row r="10" spans="1:13" ht="48.75" customHeight="1"/>
    <row r="11" spans="1:13" ht="70.5" customHeight="1"/>
    <row r="12" spans="1:13" ht="52.5" customHeight="1"/>
    <row r="13" spans="1:13" ht="60.75" customHeight="1"/>
    <row r="14" spans="1:13" ht="61.5" customHeight="1"/>
    <row r="15" spans="1:13" ht="66.75" customHeight="1"/>
    <row r="16" spans="1:13" ht="49.5" customHeight="1"/>
    <row r="17" spans="7:7" ht="62.25" customHeight="1"/>
    <row r="18" spans="7:7" ht="49.5" customHeight="1"/>
    <row r="19" spans="7:7" ht="49.5" customHeight="1"/>
    <row r="20" spans="7:7" ht="57.75" customHeight="1"/>
    <row r="21" spans="7:7" ht="51.75" customHeight="1"/>
    <row r="22" spans="7:7" ht="54.75" customHeight="1"/>
    <row r="23" spans="7:7" ht="51.75" customHeight="1"/>
    <row r="24" spans="7:7" ht="49.5" customHeight="1"/>
    <row r="31" spans="7:7" ht="24" customHeight="1"/>
    <row r="32" spans="7:7">
      <c r="G32" s="14"/>
    </row>
    <row r="33" spans="2:15">
      <c r="G33" s="14"/>
    </row>
    <row r="34" spans="2:15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</row>
    <row r="35" spans="2:15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2:O35"/>
  <sheetViews>
    <sheetView workbookViewId="0">
      <selection activeCell="A5" sqref="A5"/>
    </sheetView>
  </sheetViews>
  <sheetFormatPr defaultRowHeight="14.25"/>
  <cols>
    <col min="1" max="1" width="20.75" customWidth="1"/>
    <col min="2" max="2" width="24" customWidth="1"/>
    <col min="3" max="3" width="13.375" customWidth="1"/>
    <col min="4" max="4" width="26.875" customWidth="1"/>
    <col min="5" max="5" width="17.875" customWidth="1"/>
    <col min="6" max="6" width="16" customWidth="1"/>
    <col min="7" max="7" width="23.25" customWidth="1"/>
    <col min="8" max="8" width="22.5" customWidth="1"/>
    <col min="9" max="9" width="14" customWidth="1"/>
    <col min="10" max="10" width="24.375" customWidth="1"/>
    <col min="11" max="11" width="17.375" customWidth="1"/>
    <col min="12" max="12" width="15.25" customWidth="1"/>
    <col min="13" max="13" width="14.125" customWidth="1"/>
    <col min="14" max="14" width="19.5" customWidth="1"/>
    <col min="15" max="15" width="18.5" customWidth="1"/>
    <col min="16" max="17" width="12.25" customWidth="1"/>
    <col min="18" max="18" width="15.125" customWidth="1"/>
  </cols>
  <sheetData>
    <row r="2" spans="1:13" ht="47.25" customHeight="1"/>
    <row r="3" spans="1:13" ht="24" customHeight="1" thickBot="1">
      <c r="A3" s="162"/>
      <c r="B3" s="163"/>
      <c r="C3" s="153"/>
      <c r="D3" s="164"/>
      <c r="E3" s="164"/>
      <c r="L3" s="165"/>
      <c r="M3" s="12"/>
    </row>
    <row r="4" spans="1:13" ht="52.5" customHeight="1" thickBot="1">
      <c r="A4" s="166" t="s">
        <v>100</v>
      </c>
      <c r="B4" s="85" t="s">
        <v>51</v>
      </c>
      <c r="C4" s="72" t="s">
        <v>14</v>
      </c>
      <c r="D4" s="166" t="s">
        <v>101</v>
      </c>
      <c r="E4" s="82" t="s">
        <v>15</v>
      </c>
      <c r="F4" s="82" t="s">
        <v>118</v>
      </c>
      <c r="L4" s="14"/>
      <c r="M4" s="6"/>
    </row>
    <row r="5" spans="1:13" ht="53.25" customHeight="1" thickBot="1">
      <c r="A5" s="64" t="s">
        <v>135</v>
      </c>
      <c r="B5" s="168" t="s">
        <v>125</v>
      </c>
      <c r="C5" s="169">
        <v>1</v>
      </c>
      <c r="D5" s="123" t="s">
        <v>102</v>
      </c>
      <c r="E5" s="168"/>
      <c r="F5" s="123">
        <v>900</v>
      </c>
      <c r="L5" s="14"/>
      <c r="M5" s="6"/>
    </row>
    <row r="6" spans="1:13" ht="60" customHeight="1">
      <c r="F6" s="14"/>
      <c r="G6" s="6"/>
    </row>
    <row r="7" spans="1:13" ht="64.5" customHeight="1">
      <c r="F7" s="14"/>
    </row>
    <row r="8" spans="1:13" ht="57" customHeight="1">
      <c r="F8" s="14"/>
    </row>
    <row r="9" spans="1:13" ht="54" customHeight="1"/>
    <row r="10" spans="1:13" ht="48.75" customHeight="1"/>
    <row r="11" spans="1:13" ht="70.5" customHeight="1"/>
    <row r="12" spans="1:13" ht="52.5" customHeight="1"/>
    <row r="13" spans="1:13" ht="60.75" customHeight="1"/>
    <row r="14" spans="1:13" ht="61.5" customHeight="1"/>
    <row r="15" spans="1:13" ht="66.75" customHeight="1"/>
    <row r="16" spans="1:13" ht="49.5" customHeight="1"/>
    <row r="17" spans="7:7" ht="62.25" customHeight="1"/>
    <row r="18" spans="7:7" ht="49.5" customHeight="1"/>
    <row r="19" spans="7:7" ht="49.5" customHeight="1"/>
    <row r="20" spans="7:7" ht="57.75" customHeight="1"/>
    <row r="21" spans="7:7" ht="51.75" customHeight="1"/>
    <row r="22" spans="7:7" ht="54.75" customHeight="1"/>
    <row r="23" spans="7:7" ht="51.75" customHeight="1"/>
    <row r="24" spans="7:7" ht="49.5" customHeight="1"/>
    <row r="31" spans="7:7" ht="24" customHeight="1"/>
    <row r="32" spans="7:7">
      <c r="G32" s="14"/>
    </row>
    <row r="33" spans="2:15">
      <c r="G33" s="14"/>
    </row>
    <row r="34" spans="2:15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</row>
    <row r="35" spans="2:15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</row>
  </sheetData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dimension ref="B2:U20"/>
  <sheetViews>
    <sheetView topLeftCell="D1" workbookViewId="0">
      <selection activeCell="E6" sqref="E6:E11"/>
    </sheetView>
  </sheetViews>
  <sheetFormatPr defaultRowHeight="14.25"/>
  <cols>
    <col min="2" max="2" width="17.375" customWidth="1"/>
    <col min="3" max="3" width="18.5" customWidth="1"/>
    <col min="4" max="4" width="16.5" customWidth="1"/>
    <col min="5" max="5" width="16.25" customWidth="1"/>
    <col min="6" max="6" width="18.875" customWidth="1"/>
    <col min="7" max="7" width="17.125" customWidth="1"/>
    <col min="8" max="8" width="17.5" customWidth="1"/>
    <col min="9" max="9" width="10.375" customWidth="1"/>
    <col min="12" max="12" width="9" customWidth="1"/>
    <col min="17" max="17" width="10.875" customWidth="1"/>
    <col min="18" max="18" width="10.375" customWidth="1"/>
  </cols>
  <sheetData>
    <row r="2" spans="2:21" ht="37.5" customHeight="1">
      <c r="B2" s="1"/>
      <c r="D2" s="1"/>
      <c r="E2" s="2"/>
      <c r="F2" s="3"/>
      <c r="G2" s="3"/>
      <c r="I2" s="1"/>
      <c r="J2" s="1"/>
    </row>
    <row r="3" spans="2:21" ht="20.25">
      <c r="B3" s="4"/>
    </row>
    <row r="4" spans="2:21" ht="21" thickBot="1">
      <c r="B4" s="4"/>
    </row>
    <row r="5" spans="2:21" ht="30" customHeight="1" thickBot="1">
      <c r="E5" s="127" t="s">
        <v>13</v>
      </c>
      <c r="F5" s="128" t="s">
        <v>14</v>
      </c>
      <c r="G5" s="83" t="s">
        <v>126</v>
      </c>
      <c r="H5" s="127" t="s">
        <v>15</v>
      </c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</row>
    <row r="6" spans="2:21" ht="26.25" thickBot="1">
      <c r="E6" s="280">
        <v>32</v>
      </c>
      <c r="F6" s="172">
        <v>1</v>
      </c>
      <c r="G6" s="172"/>
      <c r="H6" s="172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6"/>
    </row>
    <row r="7" spans="2:21" ht="26.25" thickBot="1">
      <c r="E7" s="280">
        <v>35</v>
      </c>
      <c r="F7" s="172">
        <v>1</v>
      </c>
      <c r="G7" s="172"/>
      <c r="H7" s="172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</row>
    <row r="8" spans="2:21" ht="26.25" thickBot="1">
      <c r="E8" s="280">
        <v>37</v>
      </c>
      <c r="F8" s="172">
        <v>1</v>
      </c>
      <c r="G8" s="172"/>
      <c r="H8" s="172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</row>
    <row r="9" spans="2:21" ht="26.25" thickBot="1">
      <c r="E9" s="280">
        <v>40</v>
      </c>
      <c r="F9" s="172">
        <v>1</v>
      </c>
      <c r="G9" s="172"/>
      <c r="H9" s="172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</row>
    <row r="10" spans="2:21" ht="26.25" thickBot="1">
      <c r="E10" s="280">
        <v>45</v>
      </c>
      <c r="F10" s="172">
        <v>1</v>
      </c>
      <c r="G10" s="172"/>
      <c r="H10" s="172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</row>
    <row r="11" spans="2:21" ht="26.25" thickBot="1">
      <c r="E11" s="280">
        <v>48</v>
      </c>
      <c r="F11" s="172">
        <v>1</v>
      </c>
      <c r="G11" s="172"/>
      <c r="H11" s="172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</row>
    <row r="12" spans="2:21" ht="25.5">
      <c r="B12" s="6"/>
      <c r="C12" s="14"/>
      <c r="D12" s="1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</row>
    <row r="13" spans="2:21" ht="25.5">
      <c r="B13" s="6"/>
      <c r="C13" s="14"/>
      <c r="D13" s="14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</row>
    <row r="14" spans="2:21" ht="25.5">
      <c r="B14" s="6"/>
      <c r="C14" s="14"/>
      <c r="D14" s="14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</row>
    <row r="15" spans="2:21" ht="25.5">
      <c r="B15" s="6"/>
      <c r="C15" s="14"/>
      <c r="D15" s="14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</row>
    <row r="16" spans="2:21" ht="25.5">
      <c r="B16" s="6"/>
      <c r="C16" s="14"/>
      <c r="D16" s="14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</row>
    <row r="17" spans="2:18" ht="25.5">
      <c r="B17" s="6"/>
      <c r="C17" s="14"/>
      <c r="D17" s="14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</row>
    <row r="18" spans="2:18" ht="25.5">
      <c r="B18" s="6"/>
      <c r="C18" s="14"/>
      <c r="D18" s="14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</row>
    <row r="19" spans="2:18" ht="25.5">
      <c r="B19" s="6"/>
      <c r="C19" s="14"/>
      <c r="D19" s="14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</row>
    <row r="20" spans="2:18" ht="25.5">
      <c r="B20" s="6"/>
      <c r="C20" s="14"/>
      <c r="D20" s="14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</row>
  </sheetData>
  <sortState ref="E6:F11">
    <sortCondition ref="E6:E11"/>
  </sortState>
  <mergeCells count="1">
    <mergeCell ref="J5:U5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2:AA33"/>
  <sheetViews>
    <sheetView workbookViewId="0">
      <selection activeCell="A5" sqref="A5:A12"/>
    </sheetView>
  </sheetViews>
  <sheetFormatPr defaultRowHeight="14.25"/>
  <cols>
    <col min="1" max="1" width="12.625" customWidth="1"/>
    <col min="2" max="2" width="9.375" customWidth="1"/>
    <col min="3" max="3" width="9.625" customWidth="1"/>
    <col min="4" max="4" width="10.875" customWidth="1"/>
    <col min="5" max="5" width="12.875" customWidth="1"/>
    <col min="6" max="6" width="16.12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9.25" customWidth="1"/>
    <col min="18" max="18" width="10.375" customWidth="1"/>
  </cols>
  <sheetData>
    <row r="2" spans="1:27" ht="77.25" customHeight="1" thickBot="1"/>
    <row r="3" spans="1:27" ht="24" customHeight="1" thickBot="1">
      <c r="G3" s="173"/>
      <c r="H3" s="128"/>
      <c r="I3" s="128"/>
      <c r="J3" s="128"/>
      <c r="K3" s="128"/>
      <c r="L3" s="40" t="s">
        <v>20</v>
      </c>
      <c r="M3" s="128"/>
      <c r="N3" s="128"/>
      <c r="O3" s="128"/>
      <c r="P3" s="128"/>
      <c r="Q3" s="174"/>
      <c r="R3" s="12"/>
      <c r="S3" s="12"/>
      <c r="T3" s="12"/>
      <c r="U3" s="12"/>
      <c r="V3" s="12"/>
      <c r="W3" s="12"/>
      <c r="X3" s="12"/>
      <c r="Y3" s="12"/>
    </row>
    <row r="4" spans="1:27" ht="32.25" customHeight="1" thickBot="1">
      <c r="A4" s="127" t="s">
        <v>14</v>
      </c>
      <c r="B4" s="128" t="s">
        <v>16</v>
      </c>
      <c r="C4" s="127" t="s">
        <v>17</v>
      </c>
      <c r="D4" s="127" t="s">
        <v>18</v>
      </c>
      <c r="E4" s="83" t="s">
        <v>126</v>
      </c>
      <c r="F4" s="127" t="s">
        <v>15</v>
      </c>
      <c r="G4" s="127">
        <v>0.1</v>
      </c>
      <c r="H4" s="128">
        <v>0.2</v>
      </c>
      <c r="I4" s="127">
        <v>0.25</v>
      </c>
      <c r="J4" s="127">
        <v>0.3</v>
      </c>
      <c r="K4" s="128">
        <v>0.4</v>
      </c>
      <c r="L4" s="127">
        <v>0.5</v>
      </c>
      <c r="M4" s="127">
        <v>0.6</v>
      </c>
      <c r="N4" s="128">
        <v>0.7</v>
      </c>
      <c r="O4" s="127">
        <v>0.8</v>
      </c>
      <c r="P4" s="127">
        <v>0.9</v>
      </c>
      <c r="Q4" s="127">
        <v>1.1000000000000001</v>
      </c>
      <c r="S4" s="6"/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141">
        <v>1</v>
      </c>
      <c r="B5" s="123">
        <v>15</v>
      </c>
      <c r="C5" s="123">
        <v>40</v>
      </c>
      <c r="D5" s="123"/>
      <c r="E5" s="123"/>
      <c r="F5" s="123"/>
      <c r="G5" s="123"/>
      <c r="H5" s="175">
        <v>1</v>
      </c>
      <c r="I5" s="123"/>
      <c r="J5" s="123"/>
      <c r="K5" s="123"/>
      <c r="L5" s="123"/>
      <c r="M5" s="123"/>
      <c r="N5" s="123"/>
      <c r="O5" s="123"/>
      <c r="P5" s="123"/>
      <c r="Q5" s="123"/>
      <c r="S5" s="14"/>
      <c r="T5" s="14"/>
      <c r="U5" s="14"/>
      <c r="V5" s="14"/>
      <c r="W5" s="14"/>
      <c r="X5" s="6"/>
      <c r="Y5" s="6"/>
      <c r="Z5" s="6"/>
      <c r="AA5" s="6"/>
    </row>
    <row r="6" spans="1:27" ht="26.25" thickBot="1">
      <c r="A6" s="141">
        <v>1</v>
      </c>
      <c r="B6" s="144">
        <v>16.399999999999999</v>
      </c>
      <c r="C6" s="123">
        <v>30</v>
      </c>
      <c r="D6" s="123"/>
      <c r="E6" s="123"/>
      <c r="F6" s="123"/>
      <c r="G6" s="123"/>
      <c r="H6" s="175">
        <v>1</v>
      </c>
      <c r="I6" s="123"/>
      <c r="J6" s="123"/>
      <c r="K6" s="123">
        <v>1</v>
      </c>
      <c r="L6" s="123"/>
      <c r="M6" s="123"/>
      <c r="N6" s="123"/>
      <c r="O6" s="123"/>
      <c r="P6" s="123"/>
      <c r="Q6" s="123"/>
      <c r="S6" s="6"/>
      <c r="T6" s="6"/>
      <c r="U6" s="6"/>
      <c r="V6" s="6"/>
      <c r="W6" s="6"/>
      <c r="X6" s="6"/>
      <c r="Y6" s="6"/>
      <c r="Z6" s="6"/>
      <c r="AA6" s="6"/>
    </row>
    <row r="7" spans="1:27" ht="26.25" thickBot="1">
      <c r="A7" s="141">
        <v>1</v>
      </c>
      <c r="B7" s="123">
        <v>33</v>
      </c>
      <c r="C7" s="123">
        <v>29</v>
      </c>
      <c r="D7" s="123"/>
      <c r="E7" s="123"/>
      <c r="F7" s="123"/>
      <c r="G7" s="123"/>
      <c r="H7" s="175">
        <v>1</v>
      </c>
      <c r="I7" s="123"/>
      <c r="J7" s="123"/>
      <c r="K7" s="123"/>
      <c r="L7" s="123"/>
      <c r="M7" s="123"/>
      <c r="N7" s="123"/>
      <c r="O7" s="123"/>
      <c r="P7" s="123"/>
      <c r="Q7" s="123"/>
      <c r="S7" s="6"/>
      <c r="T7" s="6"/>
      <c r="U7" s="6"/>
      <c r="V7" s="6"/>
      <c r="W7" s="6"/>
      <c r="X7" s="6"/>
      <c r="Y7" s="6"/>
      <c r="Z7" s="6"/>
      <c r="AA7" s="6"/>
    </row>
    <row r="8" spans="1:27" ht="26.25" thickBot="1">
      <c r="A8" s="141">
        <v>1</v>
      </c>
      <c r="B8" s="123">
        <v>34</v>
      </c>
      <c r="C8" s="123">
        <v>25</v>
      </c>
      <c r="D8" s="123"/>
      <c r="E8" s="123"/>
      <c r="F8" s="123"/>
      <c r="G8" s="123"/>
      <c r="H8" s="175"/>
      <c r="I8" s="123"/>
      <c r="J8" s="123">
        <v>1</v>
      </c>
      <c r="K8" s="123"/>
      <c r="L8" s="123"/>
      <c r="M8" s="123"/>
      <c r="N8" s="123"/>
      <c r="O8" s="123"/>
      <c r="P8" s="123"/>
      <c r="Q8" s="123"/>
      <c r="S8" s="6"/>
      <c r="T8" s="6"/>
      <c r="U8" s="6"/>
      <c r="V8" s="6"/>
      <c r="W8" s="6"/>
      <c r="X8" s="6"/>
      <c r="Y8" s="6"/>
      <c r="Z8" s="6"/>
      <c r="AA8" s="6"/>
    </row>
    <row r="9" spans="1:27" ht="25.5" customHeight="1" thickBot="1">
      <c r="A9" s="309">
        <v>1</v>
      </c>
      <c r="B9" s="170">
        <v>41</v>
      </c>
      <c r="C9" s="170">
        <v>8</v>
      </c>
      <c r="D9" s="170"/>
      <c r="E9" s="170"/>
      <c r="F9" s="170"/>
      <c r="G9" s="170"/>
      <c r="H9" s="234">
        <v>1</v>
      </c>
      <c r="I9" s="170"/>
      <c r="J9" s="170"/>
      <c r="K9" s="123"/>
      <c r="L9" s="123">
        <v>1</v>
      </c>
      <c r="M9" s="123"/>
      <c r="N9" s="123"/>
      <c r="O9" s="123"/>
      <c r="P9" s="123"/>
      <c r="Q9" s="123"/>
    </row>
    <row r="10" spans="1:27" ht="27" customHeight="1" thickBot="1">
      <c r="A10" s="141">
        <v>1</v>
      </c>
      <c r="B10" s="123">
        <v>45</v>
      </c>
      <c r="C10" s="123">
        <v>13.8</v>
      </c>
      <c r="D10" s="123"/>
      <c r="E10" s="123"/>
      <c r="F10" s="123"/>
      <c r="G10" s="123">
        <v>1</v>
      </c>
      <c r="H10" s="123">
        <v>1</v>
      </c>
      <c r="I10" s="123"/>
      <c r="J10" s="123"/>
      <c r="K10" s="123"/>
      <c r="L10" s="123"/>
      <c r="M10" s="123"/>
      <c r="N10" s="123"/>
      <c r="O10" s="123"/>
      <c r="P10" s="123"/>
      <c r="Q10" s="123"/>
    </row>
    <row r="11" spans="1:27" ht="21" thickBot="1">
      <c r="A11" s="141">
        <v>8</v>
      </c>
      <c r="B11" s="144">
        <v>50</v>
      </c>
      <c r="C11" s="123">
        <v>5</v>
      </c>
      <c r="D11" s="141"/>
      <c r="E11" s="123"/>
      <c r="F11" s="123"/>
      <c r="G11" s="123">
        <v>1</v>
      </c>
      <c r="H11" s="175">
        <v>5</v>
      </c>
      <c r="I11" s="123">
        <v>1</v>
      </c>
      <c r="J11" s="123"/>
      <c r="K11" s="123">
        <v>4</v>
      </c>
      <c r="L11" s="123">
        <v>6</v>
      </c>
      <c r="M11" s="123"/>
      <c r="N11" s="123">
        <v>1</v>
      </c>
      <c r="O11" s="123">
        <v>1</v>
      </c>
      <c r="P11" s="123">
        <v>1</v>
      </c>
      <c r="Q11" s="123">
        <v>1</v>
      </c>
    </row>
    <row r="12" spans="1:27" ht="21" thickBot="1">
      <c r="A12" s="141">
        <v>1</v>
      </c>
      <c r="B12" s="123">
        <v>50</v>
      </c>
      <c r="C12" s="123">
        <v>3</v>
      </c>
      <c r="D12" s="123"/>
      <c r="E12" s="123"/>
      <c r="F12" s="123"/>
      <c r="G12" s="123"/>
      <c r="H12" s="123">
        <v>1</v>
      </c>
      <c r="I12" s="123"/>
      <c r="J12" s="123"/>
      <c r="K12" s="123"/>
      <c r="L12" s="123"/>
      <c r="M12" s="123"/>
      <c r="N12" s="123"/>
      <c r="O12" s="123"/>
      <c r="P12" s="123"/>
      <c r="Q12" s="123"/>
    </row>
    <row r="13" spans="1:27" ht="25.5">
      <c r="A13" s="6"/>
      <c r="B13" s="6"/>
      <c r="C13" s="6"/>
      <c r="D13" s="6"/>
      <c r="E13" s="6"/>
      <c r="F13" s="6"/>
      <c r="G13" s="6"/>
      <c r="H13" s="6"/>
      <c r="I13" s="6"/>
      <c r="J13" s="6"/>
    </row>
    <row r="14" spans="1:27" ht="25.5">
      <c r="A14" s="6"/>
      <c r="B14" s="6"/>
      <c r="C14" s="6"/>
      <c r="D14" s="6"/>
      <c r="E14" s="6"/>
      <c r="F14" s="6"/>
      <c r="G14" s="6"/>
      <c r="H14" s="6"/>
      <c r="I14" s="6"/>
      <c r="J14" s="6"/>
    </row>
    <row r="15" spans="1:27" ht="25.5">
      <c r="A15" s="6"/>
      <c r="B15" s="6"/>
      <c r="C15" s="6"/>
      <c r="D15" s="6"/>
      <c r="E15" s="6"/>
      <c r="F15" s="6"/>
      <c r="G15" s="6"/>
      <c r="H15" s="6"/>
      <c r="I15" s="6"/>
      <c r="J15" s="6"/>
    </row>
    <row r="16" spans="1:27" ht="25.5">
      <c r="A16" s="6"/>
      <c r="B16" s="6"/>
      <c r="C16" s="6"/>
      <c r="D16" s="6"/>
      <c r="E16" s="6"/>
      <c r="F16" s="6"/>
      <c r="G16" s="6"/>
      <c r="H16" s="6"/>
      <c r="I16" s="6"/>
      <c r="J16" s="6"/>
    </row>
    <row r="17" spans="1:16" ht="25.5">
      <c r="A17" s="6"/>
      <c r="B17" s="6"/>
      <c r="C17" s="6"/>
      <c r="D17" s="6"/>
      <c r="E17" s="6"/>
      <c r="F17" s="6"/>
      <c r="G17" s="6"/>
      <c r="H17" s="6"/>
      <c r="I17" s="6"/>
      <c r="J17" s="6"/>
    </row>
    <row r="18" spans="1:16" ht="25.5">
      <c r="A18" s="6"/>
      <c r="B18" s="6"/>
      <c r="C18" s="6"/>
      <c r="D18" s="6"/>
      <c r="E18" s="6"/>
      <c r="F18" s="6"/>
      <c r="G18" s="6"/>
      <c r="H18" s="6"/>
      <c r="I18" s="6"/>
      <c r="J18" s="6"/>
    </row>
    <row r="19" spans="1:16" ht="25.5">
      <c r="L19" s="6"/>
      <c r="M19" s="6"/>
    </row>
    <row r="20" spans="1:16" ht="25.5">
      <c r="L20" s="6"/>
      <c r="M20" s="6"/>
    </row>
    <row r="29" spans="1:16" ht="18" customHeight="1"/>
    <row r="30" spans="1:16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16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16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sortState ref="A5:Q12">
    <sortCondition ref="B5:B12"/>
  </sortState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dimension ref="A2:AD33"/>
  <sheetViews>
    <sheetView workbookViewId="0">
      <selection activeCell="E12" sqref="E12"/>
    </sheetView>
  </sheetViews>
  <sheetFormatPr defaultRowHeight="14.25"/>
  <cols>
    <col min="1" max="1" width="13.625" customWidth="1"/>
    <col min="2" max="2" width="9.375" customWidth="1"/>
    <col min="3" max="3" width="9.625" customWidth="1"/>
    <col min="4" max="4" width="10.875" customWidth="1"/>
    <col min="5" max="5" width="11.75" customWidth="1"/>
    <col min="6" max="6" width="17.12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G3" s="173"/>
      <c r="H3" s="128"/>
      <c r="I3" s="128"/>
      <c r="J3" s="128"/>
      <c r="K3" s="128"/>
      <c r="L3" s="40"/>
      <c r="M3" s="40" t="s">
        <v>20</v>
      </c>
      <c r="N3" s="128"/>
      <c r="O3" s="128"/>
      <c r="P3" s="128"/>
      <c r="Q3" s="128"/>
      <c r="R3" s="116"/>
      <c r="S3" s="176"/>
      <c r="T3" s="12"/>
      <c r="U3" s="12"/>
      <c r="V3" s="12"/>
      <c r="W3" s="12"/>
      <c r="X3" s="12"/>
      <c r="Y3" s="12"/>
      <c r="Z3" s="12"/>
      <c r="AA3" s="12"/>
    </row>
    <row r="4" spans="1:27" ht="26.25" thickBot="1">
      <c r="A4" s="127" t="s">
        <v>14</v>
      </c>
      <c r="B4" s="128" t="s">
        <v>16</v>
      </c>
      <c r="C4" s="127" t="s">
        <v>17</v>
      </c>
      <c r="D4" s="127" t="s">
        <v>142</v>
      </c>
      <c r="E4" s="83" t="s">
        <v>126</v>
      </c>
      <c r="F4" s="128" t="s">
        <v>15</v>
      </c>
      <c r="G4" s="127">
        <v>0.1</v>
      </c>
      <c r="H4" s="128">
        <v>0.15</v>
      </c>
      <c r="I4" s="127">
        <v>0.2</v>
      </c>
      <c r="J4" s="127">
        <v>0.25</v>
      </c>
      <c r="K4" s="128">
        <v>0.3</v>
      </c>
      <c r="L4" s="127">
        <v>0.4</v>
      </c>
      <c r="M4" s="127">
        <v>0.45</v>
      </c>
      <c r="N4" s="128">
        <v>0.5</v>
      </c>
      <c r="O4" s="127">
        <v>0.6</v>
      </c>
      <c r="P4" s="127">
        <v>0.7</v>
      </c>
      <c r="Q4" s="127">
        <v>0.8</v>
      </c>
      <c r="R4" s="127">
        <v>0.9</v>
      </c>
      <c r="S4" s="128">
        <v>1</v>
      </c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123">
        <v>1</v>
      </c>
      <c r="B5" s="177">
        <v>35</v>
      </c>
      <c r="C5" s="178">
        <v>5</v>
      </c>
      <c r="D5" s="178">
        <v>15</v>
      </c>
      <c r="E5" s="178">
        <v>1</v>
      </c>
      <c r="F5" s="179" t="s">
        <v>106</v>
      </c>
      <c r="G5" s="179"/>
      <c r="H5" s="123"/>
      <c r="I5" s="179">
        <v>1</v>
      </c>
      <c r="J5" s="123"/>
      <c r="K5" s="179"/>
      <c r="L5" s="179">
        <v>1</v>
      </c>
      <c r="M5" s="123"/>
      <c r="N5" s="179"/>
      <c r="O5" s="179"/>
      <c r="P5" s="179"/>
      <c r="Q5" s="179"/>
      <c r="R5" s="179"/>
      <c r="S5" s="172"/>
    </row>
    <row r="6" spans="1:27" ht="25.5">
      <c r="A6" s="15"/>
      <c r="B6" s="16"/>
      <c r="C6" s="16"/>
      <c r="D6" s="17"/>
      <c r="E6" s="17"/>
      <c r="F6" s="18"/>
      <c r="G6" s="18"/>
      <c r="H6" s="41"/>
      <c r="I6" s="20"/>
      <c r="J6" s="41"/>
      <c r="K6" s="41"/>
      <c r="L6" s="41"/>
      <c r="M6" s="18"/>
      <c r="N6" s="18"/>
      <c r="O6" s="18"/>
      <c r="P6" s="18"/>
      <c r="Q6" s="18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25.5">
      <c r="A7" s="15"/>
      <c r="B7" s="16"/>
      <c r="C7" s="16"/>
      <c r="D7" s="17"/>
      <c r="E7" s="17"/>
      <c r="F7" s="18"/>
      <c r="G7" s="18"/>
      <c r="H7" s="19"/>
      <c r="I7" s="20"/>
      <c r="J7" s="19"/>
      <c r="K7" s="19"/>
      <c r="L7" s="19"/>
      <c r="M7" s="18"/>
      <c r="N7" s="18"/>
      <c r="O7" s="18"/>
      <c r="P7" s="18"/>
      <c r="Q7" s="18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5.5">
      <c r="A8" s="15"/>
      <c r="B8" s="16"/>
      <c r="C8" s="16"/>
      <c r="D8" s="17"/>
      <c r="E8" s="17"/>
      <c r="F8" s="18"/>
      <c r="G8" s="18"/>
      <c r="H8" s="19"/>
      <c r="I8" s="20"/>
      <c r="J8" s="19"/>
      <c r="K8" s="19"/>
      <c r="L8" s="19"/>
      <c r="M8" s="18"/>
      <c r="N8" s="18"/>
      <c r="O8" s="18"/>
      <c r="P8" s="18"/>
      <c r="Q8" s="18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5.5">
      <c r="A9" s="15"/>
      <c r="B9" s="16"/>
      <c r="C9" s="16"/>
      <c r="D9" s="17"/>
      <c r="E9" s="17"/>
      <c r="F9" s="18"/>
      <c r="G9" s="18"/>
      <c r="H9" s="19"/>
      <c r="I9" s="20"/>
      <c r="J9" s="19"/>
      <c r="K9" s="19"/>
      <c r="L9" s="19"/>
      <c r="M9" s="18"/>
      <c r="N9" s="18"/>
      <c r="O9" s="18"/>
      <c r="P9" s="18"/>
      <c r="Q9" s="18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AD33"/>
  <sheetViews>
    <sheetView zoomScale="90" zoomScaleNormal="90" workbookViewId="0">
      <selection activeCell="D5" sqref="D5:D9"/>
    </sheetView>
  </sheetViews>
  <sheetFormatPr defaultRowHeight="14.25"/>
  <cols>
    <col min="1" max="1" width="12.125" customWidth="1"/>
    <col min="2" max="2" width="9.375" customWidth="1"/>
    <col min="3" max="3" width="9.625" customWidth="1"/>
    <col min="4" max="4" width="10.875" customWidth="1"/>
    <col min="5" max="5" width="11.75" customWidth="1"/>
    <col min="6" max="6" width="13.7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75"/>
      <c r="B3" s="75"/>
      <c r="C3" s="75"/>
      <c r="D3" s="75"/>
      <c r="E3" s="75"/>
      <c r="F3" s="75"/>
      <c r="G3" s="76"/>
      <c r="H3" s="77"/>
      <c r="I3" s="77"/>
      <c r="J3" s="78"/>
      <c r="K3" s="78"/>
      <c r="L3" s="74" t="s">
        <v>20</v>
      </c>
      <c r="M3" s="77"/>
      <c r="N3" s="79"/>
      <c r="O3" s="77"/>
      <c r="P3" s="77"/>
      <c r="Q3" s="80"/>
      <c r="R3" s="12"/>
      <c r="S3" s="12"/>
      <c r="T3" s="12"/>
      <c r="U3" s="12"/>
      <c r="V3" s="12"/>
      <c r="W3" s="12"/>
      <c r="X3" s="12"/>
      <c r="Y3" s="12"/>
      <c r="Z3" s="12"/>
      <c r="AA3" s="12"/>
    </row>
    <row r="4" spans="1:27" ht="26.25" thickBot="1">
      <c r="A4" s="85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0.2</v>
      </c>
      <c r="I4" s="85">
        <v>0.25</v>
      </c>
      <c r="J4" s="84">
        <v>0.3</v>
      </c>
      <c r="K4" s="84">
        <v>0.4</v>
      </c>
      <c r="L4" s="84">
        <v>0.5</v>
      </c>
      <c r="M4" s="84">
        <v>0.6</v>
      </c>
      <c r="N4" s="84">
        <v>0.7</v>
      </c>
      <c r="O4" s="84">
        <v>0.8</v>
      </c>
      <c r="P4" s="84">
        <v>0.9</v>
      </c>
      <c r="Q4" s="72">
        <v>1</v>
      </c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284">
        <v>1</v>
      </c>
      <c r="B5" s="22">
        <v>3</v>
      </c>
      <c r="C5" s="23">
        <v>3</v>
      </c>
      <c r="D5" s="285"/>
      <c r="E5" s="23"/>
      <c r="F5" s="24" t="s">
        <v>19</v>
      </c>
      <c r="G5" s="24"/>
      <c r="H5" s="25"/>
      <c r="I5" s="11"/>
      <c r="J5" s="25"/>
      <c r="K5" s="25"/>
      <c r="L5" s="25">
        <v>1</v>
      </c>
      <c r="M5" s="24"/>
      <c r="N5" s="24"/>
      <c r="O5" s="24"/>
      <c r="P5" s="24"/>
      <c r="Q5" s="26"/>
      <c r="R5" s="14"/>
      <c r="S5" s="14"/>
      <c r="T5" s="14"/>
      <c r="U5" s="14"/>
      <c r="V5" s="14"/>
      <c r="W5" s="14"/>
      <c r="X5" s="6"/>
      <c r="Y5" s="6"/>
      <c r="Z5" s="6"/>
      <c r="AA5" s="6"/>
    </row>
    <row r="6" spans="1:27" ht="26.25" thickBot="1">
      <c r="A6" s="284">
        <v>1</v>
      </c>
      <c r="B6" s="22">
        <v>5</v>
      </c>
      <c r="C6" s="23">
        <v>5</v>
      </c>
      <c r="D6" s="285"/>
      <c r="E6" s="23"/>
      <c r="F6" s="24"/>
      <c r="G6" s="24"/>
      <c r="H6" s="25"/>
      <c r="I6" s="11"/>
      <c r="J6" s="25"/>
      <c r="K6" s="25"/>
      <c r="L6" s="25"/>
      <c r="M6" s="24"/>
      <c r="N6" s="24"/>
      <c r="O6" s="23"/>
      <c r="P6" s="23"/>
      <c r="Q6" s="27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26.25" thickBot="1">
      <c r="A7" s="284">
        <v>1</v>
      </c>
      <c r="B7" s="22">
        <v>7</v>
      </c>
      <c r="C7" s="23">
        <v>7</v>
      </c>
      <c r="D7" s="285"/>
      <c r="E7" s="23"/>
      <c r="F7" s="24"/>
      <c r="G7" s="24"/>
      <c r="H7" s="28">
        <v>1</v>
      </c>
      <c r="I7" s="11"/>
      <c r="J7" s="28"/>
      <c r="K7" s="28">
        <v>1</v>
      </c>
      <c r="L7" s="28"/>
      <c r="M7" s="24"/>
      <c r="N7" s="24"/>
      <c r="O7" s="24"/>
      <c r="P7" s="24"/>
      <c r="Q7" s="2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6.25" thickBot="1">
      <c r="A8" s="284">
        <v>2</v>
      </c>
      <c r="B8" s="22">
        <v>8</v>
      </c>
      <c r="C8" s="23">
        <v>8</v>
      </c>
      <c r="D8" s="285"/>
      <c r="E8" s="23"/>
      <c r="F8" s="24"/>
      <c r="G8" s="24"/>
      <c r="H8" s="25">
        <v>1</v>
      </c>
      <c r="I8" s="11"/>
      <c r="J8" s="25"/>
      <c r="K8" s="25">
        <v>1</v>
      </c>
      <c r="L8" s="25"/>
      <c r="M8" s="24"/>
      <c r="N8" s="24"/>
      <c r="O8" s="24"/>
      <c r="P8" s="24"/>
      <c r="Q8" s="26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6.25" thickBot="1">
      <c r="A9" s="284">
        <v>2</v>
      </c>
      <c r="B9" s="27">
        <v>9.1999999999999993</v>
      </c>
      <c r="C9" s="27">
        <v>9.1999999999999993</v>
      </c>
      <c r="D9" s="286"/>
      <c r="E9" s="27"/>
      <c r="F9" s="26"/>
      <c r="G9" s="26"/>
      <c r="H9" s="30">
        <v>1</v>
      </c>
      <c r="I9" s="11"/>
      <c r="J9" s="30"/>
      <c r="K9" s="30">
        <v>2</v>
      </c>
      <c r="L9" s="30"/>
      <c r="M9" s="26"/>
      <c r="N9" s="26"/>
      <c r="O9" s="26"/>
      <c r="P9" s="26"/>
      <c r="Q9" s="2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sortState ref="A5:P9">
    <sortCondition ref="B5:B9"/>
  </sortState>
  <pageMargins left="0.7" right="0.7" top="0.75" bottom="0.75" header="0.3" footer="0.3"/>
  <drawing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>
  <dimension ref="A2:AD33"/>
  <sheetViews>
    <sheetView topLeftCell="A4" workbookViewId="0">
      <selection activeCell="A5" sqref="A5"/>
    </sheetView>
  </sheetViews>
  <sheetFormatPr defaultRowHeight="14.25"/>
  <cols>
    <col min="1" max="1" width="13.75" customWidth="1"/>
    <col min="2" max="2" width="9.375" customWidth="1"/>
    <col min="3" max="3" width="9.625" customWidth="1"/>
    <col min="4" max="4" width="10.875" customWidth="1"/>
    <col min="5" max="5" width="12.625" customWidth="1"/>
    <col min="6" max="6" width="16.87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G3" s="173"/>
      <c r="H3" s="128"/>
      <c r="I3" s="128"/>
      <c r="J3" s="128"/>
      <c r="K3" s="128"/>
      <c r="L3" s="40" t="s">
        <v>20</v>
      </c>
      <c r="M3" s="128"/>
      <c r="N3" s="128"/>
      <c r="O3" s="128"/>
      <c r="P3" s="128"/>
      <c r="Q3" s="174"/>
      <c r="R3" s="12"/>
      <c r="S3" s="12"/>
      <c r="T3" s="12"/>
      <c r="U3" s="12"/>
      <c r="V3" s="12"/>
      <c r="W3" s="12"/>
      <c r="X3" s="12"/>
      <c r="Y3" s="12"/>
    </row>
    <row r="4" spans="1:27" ht="26.25" customHeight="1" thickBot="1">
      <c r="A4" s="127" t="s">
        <v>14</v>
      </c>
      <c r="B4" s="128" t="s">
        <v>16</v>
      </c>
      <c r="C4" s="127" t="s">
        <v>17</v>
      </c>
      <c r="D4" s="127" t="s">
        <v>18</v>
      </c>
      <c r="E4" s="83" t="s">
        <v>126</v>
      </c>
      <c r="F4" s="128" t="s">
        <v>15</v>
      </c>
      <c r="G4" s="127">
        <v>0.1</v>
      </c>
      <c r="H4" s="128">
        <v>0.2</v>
      </c>
      <c r="I4" s="127">
        <v>0.25</v>
      </c>
      <c r="J4" s="127">
        <v>0.3</v>
      </c>
      <c r="K4" s="128">
        <v>0.4</v>
      </c>
      <c r="L4" s="127">
        <v>0.5</v>
      </c>
      <c r="M4" s="127">
        <v>0.6</v>
      </c>
      <c r="N4" s="128">
        <v>0.7</v>
      </c>
      <c r="O4" s="127">
        <v>0.8</v>
      </c>
      <c r="P4" s="127">
        <v>0.9</v>
      </c>
      <c r="Q4" s="127">
        <v>1</v>
      </c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141">
        <v>1</v>
      </c>
      <c r="B5" s="180">
        <v>25</v>
      </c>
      <c r="C5" s="181">
        <v>25</v>
      </c>
      <c r="D5" s="181"/>
      <c r="E5" s="181"/>
      <c r="F5" s="124"/>
      <c r="G5" s="124"/>
      <c r="H5" s="124">
        <v>1</v>
      </c>
      <c r="I5" s="123"/>
      <c r="J5" s="124"/>
      <c r="K5" s="124"/>
      <c r="L5" s="124">
        <v>1</v>
      </c>
      <c r="M5" s="124"/>
      <c r="N5" s="124"/>
      <c r="O5" s="124"/>
      <c r="P5" s="124"/>
      <c r="Q5" s="147"/>
    </row>
    <row r="8" spans="1:27" ht="30.75" customHeight="1"/>
    <row r="9" spans="1:27" ht="25.5">
      <c r="A9" s="15"/>
      <c r="B9" s="16"/>
      <c r="C9" s="16"/>
      <c r="D9" s="17"/>
      <c r="E9" s="17"/>
      <c r="F9" s="18"/>
      <c r="G9" s="18"/>
      <c r="H9" s="19"/>
      <c r="I9" s="20"/>
      <c r="J9" s="19"/>
      <c r="K9" s="19"/>
      <c r="L9" s="19"/>
      <c r="M9" s="18"/>
      <c r="N9" s="18"/>
      <c r="O9" s="18"/>
      <c r="P9" s="18"/>
      <c r="Q9" s="18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A2:AD33"/>
  <sheetViews>
    <sheetView workbookViewId="0">
      <selection activeCell="F12" sqref="F12"/>
    </sheetView>
  </sheetViews>
  <sheetFormatPr defaultRowHeight="14.25"/>
  <cols>
    <col min="1" max="1" width="13.875" customWidth="1"/>
    <col min="2" max="2" width="9.375" customWidth="1"/>
    <col min="3" max="3" width="9.625" customWidth="1"/>
    <col min="4" max="4" width="10.875" customWidth="1"/>
    <col min="5" max="5" width="12.875" customWidth="1"/>
    <col min="6" max="6" width="29.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92"/>
      <c r="B3" s="92"/>
      <c r="C3" s="92"/>
      <c r="D3" s="92"/>
      <c r="E3" s="92"/>
      <c r="F3" s="92"/>
      <c r="G3" s="93"/>
      <c r="H3" s="78"/>
      <c r="I3" s="78"/>
      <c r="J3" s="78"/>
      <c r="K3" s="78"/>
      <c r="L3" s="78"/>
      <c r="M3" s="89" t="s">
        <v>20</v>
      </c>
      <c r="N3" s="94"/>
      <c r="O3" s="78"/>
      <c r="P3" s="78"/>
      <c r="Q3" s="78"/>
      <c r="R3" s="78"/>
      <c r="S3" s="95"/>
      <c r="T3" s="12"/>
      <c r="U3" s="12"/>
      <c r="V3" s="12"/>
      <c r="W3" s="12"/>
      <c r="X3" s="12"/>
      <c r="Y3" s="12"/>
      <c r="Z3" s="12"/>
      <c r="AA3" s="12"/>
    </row>
    <row r="4" spans="1:27" ht="36" customHeight="1" thickBot="1">
      <c r="A4" s="73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5">
        <v>0.13</v>
      </c>
      <c r="I4" s="84">
        <v>0.2</v>
      </c>
      <c r="J4" s="85">
        <v>0.25</v>
      </c>
      <c r="K4" s="84">
        <v>0.3</v>
      </c>
      <c r="L4" s="84">
        <v>0.4</v>
      </c>
      <c r="M4" s="72">
        <v>0.45</v>
      </c>
      <c r="N4" s="84">
        <v>0.5</v>
      </c>
      <c r="O4" s="84">
        <v>0.6</v>
      </c>
      <c r="P4" s="84">
        <v>0.7</v>
      </c>
      <c r="Q4" s="84">
        <v>0.8</v>
      </c>
      <c r="R4" s="84">
        <v>0.9</v>
      </c>
      <c r="S4" s="72">
        <v>1</v>
      </c>
      <c r="T4" s="6"/>
      <c r="U4" s="6"/>
      <c r="V4" s="6"/>
      <c r="W4" s="6"/>
      <c r="X4" s="6"/>
      <c r="Y4" s="6"/>
      <c r="Z4" s="6"/>
      <c r="AA4" s="6"/>
    </row>
    <row r="5" spans="1:27" ht="33" customHeight="1" thickBot="1">
      <c r="A5" s="123">
        <v>1</v>
      </c>
      <c r="B5" s="180"/>
      <c r="C5" s="181"/>
      <c r="D5" s="185"/>
      <c r="E5" s="185"/>
      <c r="F5" s="186"/>
      <c r="G5" s="186"/>
      <c r="H5" s="123">
        <v>1</v>
      </c>
      <c r="I5" s="124"/>
      <c r="J5" s="123"/>
      <c r="K5" s="124"/>
      <c r="L5" s="124"/>
      <c r="M5" s="123"/>
      <c r="N5" s="124"/>
      <c r="O5" s="182"/>
      <c r="P5" s="182"/>
      <c r="Q5" s="182"/>
      <c r="R5" s="182"/>
      <c r="S5" s="183"/>
    </row>
    <row r="6" spans="1:27" ht="25.5">
      <c r="A6" s="15"/>
      <c r="B6" s="16"/>
      <c r="C6" s="16"/>
      <c r="D6" s="17"/>
      <c r="E6" s="17"/>
      <c r="F6" s="18"/>
      <c r="G6" s="18"/>
      <c r="H6" s="41"/>
      <c r="I6" s="20"/>
      <c r="J6" s="41"/>
      <c r="K6" s="41"/>
      <c r="L6" s="41"/>
      <c r="M6" s="18"/>
      <c r="N6" s="18"/>
      <c r="O6" s="18"/>
      <c r="P6" s="18"/>
      <c r="Q6" s="18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25.5">
      <c r="A7" s="15"/>
      <c r="B7" s="16"/>
      <c r="C7" s="16"/>
      <c r="D7" s="17"/>
      <c r="E7" s="17"/>
      <c r="F7" s="18"/>
      <c r="G7" s="18"/>
      <c r="H7" s="19"/>
      <c r="I7" s="20"/>
      <c r="J7" s="19"/>
      <c r="K7" s="19"/>
      <c r="L7" s="19"/>
      <c r="M7" s="18"/>
      <c r="N7" s="18"/>
      <c r="O7" s="18"/>
      <c r="P7" s="18"/>
      <c r="Q7" s="18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5.5">
      <c r="A8" s="15"/>
      <c r="B8" s="16"/>
      <c r="C8" s="16"/>
      <c r="D8" s="17"/>
      <c r="E8" s="17"/>
      <c r="F8" s="18"/>
      <c r="G8" s="18"/>
      <c r="H8" s="19"/>
      <c r="I8" s="20"/>
      <c r="J8" s="19"/>
      <c r="K8" s="19"/>
      <c r="L8" s="19"/>
      <c r="M8" s="18"/>
      <c r="N8" s="18"/>
      <c r="O8" s="18"/>
      <c r="P8" s="18"/>
      <c r="Q8" s="18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5.5">
      <c r="A9" s="15"/>
      <c r="B9" s="16"/>
      <c r="C9" s="16"/>
      <c r="D9" s="17"/>
      <c r="E9" s="17"/>
      <c r="F9" s="18"/>
      <c r="G9" s="18"/>
      <c r="H9" s="19"/>
      <c r="I9" s="20"/>
      <c r="J9" s="19"/>
      <c r="K9" s="19"/>
      <c r="L9" s="19"/>
      <c r="M9" s="18"/>
      <c r="N9" s="18"/>
      <c r="O9" s="18"/>
      <c r="P9" s="18"/>
      <c r="Q9" s="18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4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>
        <v>50</v>
      </c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A2:AD33"/>
  <sheetViews>
    <sheetView workbookViewId="0">
      <selection activeCell="F11" sqref="F11"/>
    </sheetView>
  </sheetViews>
  <sheetFormatPr defaultRowHeight="14.25"/>
  <cols>
    <col min="1" max="1" width="15.875" customWidth="1"/>
    <col min="2" max="2" width="9.375" customWidth="1"/>
    <col min="3" max="3" width="9.625" customWidth="1"/>
    <col min="4" max="4" width="10.875" customWidth="1"/>
    <col min="5" max="5" width="13.875" customWidth="1"/>
    <col min="6" max="6" width="29.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9.125" customWidth="1"/>
    <col min="18" max="18" width="33.25" customWidth="1"/>
    <col min="19" max="19" width="12.875" customWidth="1"/>
  </cols>
  <sheetData>
    <row r="2" spans="1:27" ht="77.25" customHeight="1" thickBot="1"/>
    <row r="3" spans="1:27" ht="24" customHeight="1" thickBot="1">
      <c r="A3" s="92"/>
      <c r="B3" s="92"/>
      <c r="C3" s="92"/>
      <c r="D3" s="92"/>
      <c r="E3" s="92"/>
      <c r="F3" s="92"/>
      <c r="G3" s="93"/>
      <c r="H3" s="78"/>
      <c r="I3" s="78"/>
      <c r="J3" s="78"/>
      <c r="K3" s="78"/>
      <c r="L3" s="78"/>
      <c r="M3" s="89" t="s">
        <v>20</v>
      </c>
      <c r="N3" s="94"/>
      <c r="O3" s="78"/>
      <c r="P3" s="78"/>
      <c r="Q3" s="78"/>
      <c r="R3" s="78"/>
      <c r="S3" s="12"/>
      <c r="T3" s="12"/>
      <c r="U3" s="12"/>
      <c r="V3" s="12"/>
      <c r="W3" s="12"/>
      <c r="X3" s="12"/>
      <c r="Y3" s="12"/>
      <c r="Z3" s="12"/>
    </row>
    <row r="4" spans="1:27" ht="36" customHeight="1" thickBot="1">
      <c r="A4" s="73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5">
        <v>0.13</v>
      </c>
      <c r="I4" s="84">
        <v>0.2</v>
      </c>
      <c r="J4" s="85">
        <v>0.25</v>
      </c>
      <c r="K4" s="84">
        <v>0.3</v>
      </c>
      <c r="L4" s="84">
        <v>0.4</v>
      </c>
      <c r="M4" s="72">
        <v>0.45</v>
      </c>
      <c r="N4" s="84">
        <v>0.5</v>
      </c>
      <c r="O4" s="84">
        <v>0.6</v>
      </c>
      <c r="P4" s="84">
        <v>0.7</v>
      </c>
      <c r="Q4" s="84">
        <v>0.8</v>
      </c>
      <c r="R4" s="84" t="s">
        <v>15</v>
      </c>
      <c r="S4" s="6"/>
      <c r="T4" s="6"/>
      <c r="U4" s="6"/>
      <c r="V4" s="6"/>
      <c r="W4" s="6"/>
      <c r="X4" s="6"/>
      <c r="Y4" s="6"/>
      <c r="Z4" s="6"/>
    </row>
    <row r="5" spans="1:27" ht="40.5" customHeight="1" thickBot="1">
      <c r="A5" s="123">
        <v>1</v>
      </c>
      <c r="B5" s="180"/>
      <c r="C5" s="181"/>
      <c r="D5" s="187"/>
      <c r="E5" s="187"/>
      <c r="F5" s="188"/>
      <c r="G5" s="188"/>
      <c r="H5" s="123"/>
      <c r="I5" s="124"/>
      <c r="J5" s="123"/>
      <c r="K5" s="124"/>
      <c r="L5" s="124"/>
      <c r="M5" s="189"/>
      <c r="N5" s="124"/>
      <c r="O5" s="188"/>
      <c r="P5" s="188"/>
      <c r="Q5" s="188"/>
      <c r="R5" s="190"/>
    </row>
    <row r="6" spans="1:27" ht="25.5">
      <c r="A6" s="15"/>
      <c r="B6" s="16"/>
      <c r="C6" s="16"/>
      <c r="D6" s="17"/>
      <c r="E6" s="17"/>
      <c r="F6" s="18"/>
      <c r="G6" s="18"/>
      <c r="H6" s="41"/>
      <c r="I6" s="20"/>
      <c r="J6" s="41"/>
      <c r="K6" s="41"/>
      <c r="L6" s="41"/>
      <c r="M6" s="18"/>
      <c r="N6" s="18"/>
      <c r="O6" s="18"/>
      <c r="P6" s="18"/>
      <c r="Q6" s="18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25.5">
      <c r="A7" s="15"/>
      <c r="B7" s="16"/>
      <c r="C7" s="16"/>
      <c r="D7" s="17"/>
      <c r="E7" s="17"/>
      <c r="F7" s="18"/>
      <c r="G7" s="18"/>
      <c r="H7" s="19"/>
      <c r="I7" s="20"/>
      <c r="J7" s="19"/>
      <c r="K7" s="19"/>
      <c r="L7" s="19"/>
      <c r="M7" s="18"/>
      <c r="N7" s="18"/>
      <c r="O7" s="18"/>
      <c r="P7" s="18"/>
      <c r="Q7" s="18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5.5">
      <c r="A8" s="15"/>
      <c r="B8" s="16"/>
      <c r="C8" s="16"/>
      <c r="D8" s="17"/>
      <c r="E8" s="17"/>
      <c r="F8" s="18"/>
      <c r="G8" s="18"/>
      <c r="H8" s="19"/>
      <c r="I8" s="20"/>
      <c r="J8" s="19"/>
      <c r="K8" s="19"/>
      <c r="L8" s="19"/>
      <c r="M8" s="18"/>
      <c r="N8" s="18"/>
      <c r="O8" s="18"/>
      <c r="P8" s="18"/>
      <c r="Q8" s="18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5.5">
      <c r="A9" s="15"/>
      <c r="B9" s="16"/>
      <c r="C9" s="16"/>
      <c r="D9" s="17"/>
      <c r="E9" s="17"/>
      <c r="F9" s="18"/>
      <c r="G9" s="18"/>
      <c r="H9" s="19"/>
      <c r="I9" s="20"/>
      <c r="J9" s="19"/>
      <c r="K9" s="19"/>
      <c r="L9" s="19"/>
      <c r="M9" s="18"/>
      <c r="N9" s="18"/>
      <c r="O9" s="18"/>
      <c r="P9" s="18"/>
      <c r="Q9" s="18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236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2:AD33"/>
  <sheetViews>
    <sheetView workbookViewId="0">
      <selection activeCell="E4" sqref="E4"/>
    </sheetView>
  </sheetViews>
  <sheetFormatPr defaultRowHeight="14.25"/>
  <cols>
    <col min="1" max="1" width="12" customWidth="1"/>
    <col min="2" max="2" width="9.375" customWidth="1"/>
    <col min="3" max="3" width="9.625" customWidth="1"/>
    <col min="4" max="4" width="10.875" customWidth="1"/>
    <col min="5" max="5" width="13.625" customWidth="1"/>
    <col min="6" max="6" width="16.7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>
      <c r="AA2" s="204"/>
    </row>
    <row r="3" spans="1:27" ht="24" customHeight="1" thickBot="1">
      <c r="A3" s="205"/>
      <c r="B3" s="205"/>
      <c r="C3" s="205"/>
      <c r="D3" s="205"/>
      <c r="E3" s="205"/>
      <c r="F3" s="205"/>
      <c r="G3" s="206"/>
      <c r="H3" s="94"/>
      <c r="I3" s="94"/>
      <c r="J3" s="94"/>
      <c r="K3" s="94"/>
      <c r="L3" s="94"/>
      <c r="M3" s="74" t="s">
        <v>20</v>
      </c>
      <c r="N3" s="94"/>
      <c r="O3" s="94"/>
      <c r="P3" s="94"/>
      <c r="Q3" s="94"/>
      <c r="R3" s="207"/>
      <c r="T3" s="12"/>
      <c r="U3" s="12"/>
      <c r="V3" s="12"/>
      <c r="W3" s="12"/>
      <c r="X3" s="12"/>
      <c r="Y3" s="12"/>
      <c r="Z3" s="12"/>
      <c r="AA3" s="12"/>
    </row>
    <row r="4" spans="1:27" ht="24" customHeight="1" thickBot="1">
      <c r="A4" s="208" t="s">
        <v>14</v>
      </c>
      <c r="B4" s="194" t="s">
        <v>16</v>
      </c>
      <c r="C4" s="209" t="s">
        <v>17</v>
      </c>
      <c r="D4" s="209" t="s">
        <v>18</v>
      </c>
      <c r="E4" s="83" t="s">
        <v>126</v>
      </c>
      <c r="F4" s="84" t="s">
        <v>15</v>
      </c>
      <c r="G4" s="210">
        <v>0.1</v>
      </c>
      <c r="H4" s="210">
        <v>0.2</v>
      </c>
      <c r="I4" s="193">
        <v>0.25</v>
      </c>
      <c r="J4" s="210">
        <v>0.3</v>
      </c>
      <c r="K4" s="210">
        <v>0.4</v>
      </c>
      <c r="L4" s="211">
        <v>0.45</v>
      </c>
      <c r="M4" s="210">
        <v>0.5</v>
      </c>
      <c r="N4" s="210">
        <v>0.6</v>
      </c>
      <c r="O4" s="210">
        <v>0.7</v>
      </c>
      <c r="P4" s="210">
        <v>0.8</v>
      </c>
      <c r="Q4" s="210">
        <v>0.9</v>
      </c>
      <c r="R4" s="212">
        <v>1</v>
      </c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123">
        <v>1</v>
      </c>
      <c r="B5" s="180">
        <v>42.4</v>
      </c>
      <c r="C5" s="181">
        <v>40.4</v>
      </c>
      <c r="D5" s="187"/>
      <c r="E5" s="187"/>
      <c r="F5" s="188"/>
      <c r="G5" s="188"/>
      <c r="H5" s="124"/>
      <c r="I5" s="123"/>
      <c r="J5" s="124"/>
      <c r="K5" s="124"/>
      <c r="L5" s="189"/>
      <c r="M5" s="124"/>
      <c r="N5" s="188"/>
      <c r="O5" s="188"/>
      <c r="P5" s="188"/>
      <c r="Q5" s="188"/>
      <c r="R5" s="213"/>
    </row>
    <row r="6" spans="1:27" ht="25.5">
      <c r="A6" s="15"/>
      <c r="B6" s="16"/>
      <c r="C6" s="16"/>
      <c r="D6" s="17"/>
      <c r="E6" s="17"/>
      <c r="F6" s="18"/>
      <c r="G6" s="18"/>
      <c r="H6" s="19"/>
      <c r="I6" s="20"/>
      <c r="J6" s="41"/>
      <c r="K6" s="41"/>
      <c r="L6" s="41"/>
      <c r="M6" s="18"/>
      <c r="N6" s="18"/>
      <c r="O6" s="18"/>
      <c r="P6" s="18"/>
      <c r="Q6" s="18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25.5">
      <c r="A7" s="15"/>
      <c r="B7" s="16"/>
      <c r="C7" s="16"/>
      <c r="D7" s="17"/>
      <c r="E7" s="17"/>
      <c r="F7" s="18"/>
      <c r="G7" s="18"/>
      <c r="H7" s="19"/>
      <c r="I7" s="20"/>
      <c r="J7" s="19"/>
      <c r="K7" s="19"/>
      <c r="L7" s="19"/>
      <c r="M7" s="18"/>
      <c r="N7" s="18"/>
      <c r="O7" s="18"/>
      <c r="P7" s="18"/>
      <c r="Q7" s="18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5.5">
      <c r="A8" s="15"/>
      <c r="B8" s="16"/>
      <c r="C8" s="16"/>
      <c r="D8" s="17"/>
      <c r="E8" s="17"/>
      <c r="F8" s="18"/>
      <c r="G8" s="18"/>
      <c r="H8" s="19"/>
      <c r="I8" s="20"/>
      <c r="J8" s="19"/>
      <c r="K8" s="19"/>
      <c r="L8" s="19"/>
      <c r="M8" s="18"/>
      <c r="N8" s="18"/>
      <c r="O8" s="18"/>
      <c r="P8" s="18"/>
      <c r="Q8" s="18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5.5">
      <c r="A9" s="15"/>
      <c r="B9" s="16"/>
      <c r="C9" s="16"/>
      <c r="D9" s="17"/>
      <c r="E9" s="17"/>
      <c r="F9" s="18"/>
      <c r="G9" s="18"/>
      <c r="H9" s="19"/>
      <c r="I9" s="20"/>
      <c r="J9" s="19"/>
      <c r="K9" s="19"/>
      <c r="L9" s="19"/>
      <c r="M9" s="18"/>
      <c r="N9" s="18"/>
      <c r="O9" s="18"/>
      <c r="P9" s="18"/>
      <c r="Q9" s="18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38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19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20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32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14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I33" s="14"/>
      <c r="J33" s="14"/>
      <c r="K33" s="14"/>
      <c r="L33" s="14"/>
      <c r="M33" s="14"/>
      <c r="N33" s="14"/>
      <c r="O33" s="14"/>
      <c r="P33" s="14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2:AD33"/>
  <sheetViews>
    <sheetView zoomScale="80" zoomScaleNormal="80" workbookViewId="0">
      <selection activeCell="T18" sqref="T18"/>
    </sheetView>
  </sheetViews>
  <sheetFormatPr defaultRowHeight="14.25"/>
  <cols>
    <col min="1" max="1" width="13.875" customWidth="1"/>
    <col min="2" max="2" width="9.375" customWidth="1"/>
    <col min="3" max="3" width="9.625" customWidth="1"/>
    <col min="4" max="4" width="10.875" customWidth="1"/>
    <col min="5" max="5" width="12.875" customWidth="1"/>
    <col min="6" max="6" width="29.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92"/>
      <c r="B3" s="92"/>
      <c r="C3" s="92"/>
      <c r="D3" s="92"/>
      <c r="E3" s="92"/>
      <c r="F3" s="92"/>
      <c r="G3" s="93"/>
      <c r="H3" s="78"/>
      <c r="I3" s="78"/>
      <c r="J3" s="78"/>
      <c r="K3" s="78"/>
      <c r="L3" s="78"/>
      <c r="M3" s="89" t="s">
        <v>20</v>
      </c>
      <c r="N3" s="94"/>
      <c r="O3" s="78"/>
      <c r="P3" s="78"/>
      <c r="Q3" s="78"/>
      <c r="R3" s="78"/>
      <c r="S3" s="12"/>
      <c r="T3" s="12"/>
      <c r="U3" s="12"/>
      <c r="V3" s="12"/>
      <c r="W3" s="12"/>
      <c r="X3" s="12"/>
      <c r="Y3" s="12"/>
      <c r="Z3" s="12"/>
    </row>
    <row r="4" spans="1:27" ht="36" customHeight="1" thickBot="1">
      <c r="A4" s="73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0.2</v>
      </c>
      <c r="I4" s="85">
        <v>0.25</v>
      </c>
      <c r="J4" s="84">
        <v>0.3</v>
      </c>
      <c r="K4" s="84">
        <v>0.4</v>
      </c>
      <c r="L4" s="72">
        <v>0.45</v>
      </c>
      <c r="M4" s="84">
        <v>0.5</v>
      </c>
      <c r="N4" s="84">
        <v>0.6</v>
      </c>
      <c r="O4" s="84">
        <v>0.7</v>
      </c>
      <c r="P4" s="84">
        <v>0.8</v>
      </c>
      <c r="Q4" s="84">
        <v>0.9</v>
      </c>
      <c r="R4" s="72">
        <v>1</v>
      </c>
      <c r="S4" s="6"/>
      <c r="T4" s="6"/>
      <c r="U4" s="6"/>
      <c r="V4" s="6"/>
      <c r="W4" s="6"/>
      <c r="X4" s="6"/>
      <c r="Y4" s="6"/>
      <c r="Z4" s="6"/>
    </row>
    <row r="5" spans="1:27" ht="58.5" customHeight="1" thickBot="1">
      <c r="A5" s="123">
        <v>1</v>
      </c>
      <c r="B5" s="180"/>
      <c r="C5" s="181"/>
      <c r="D5" s="185"/>
      <c r="E5" s="185"/>
      <c r="F5" s="186"/>
      <c r="G5" s="186"/>
      <c r="H5" s="124"/>
      <c r="I5" s="123">
        <v>1</v>
      </c>
      <c r="J5" s="124"/>
      <c r="K5" s="124"/>
      <c r="L5" s="123"/>
      <c r="M5" s="124">
        <v>1</v>
      </c>
      <c r="N5" s="182"/>
      <c r="O5" s="182"/>
      <c r="P5" s="182"/>
      <c r="Q5" s="182"/>
      <c r="R5" s="183"/>
    </row>
    <row r="6" spans="1:27" ht="25.5">
      <c r="A6" s="15"/>
      <c r="B6" s="16"/>
      <c r="C6" s="16"/>
      <c r="D6" s="17"/>
      <c r="E6" s="17"/>
      <c r="F6" s="18"/>
      <c r="G6" s="18"/>
      <c r="H6" s="41"/>
      <c r="I6" s="20"/>
      <c r="J6" s="41"/>
      <c r="K6" s="41"/>
      <c r="L6" s="41"/>
      <c r="M6" s="18"/>
      <c r="N6" s="18"/>
      <c r="O6" s="18"/>
      <c r="P6" s="18"/>
      <c r="Q6" s="18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25.5">
      <c r="A7" s="15"/>
      <c r="B7" s="16"/>
      <c r="C7" s="16"/>
      <c r="D7" s="17"/>
      <c r="E7" s="17"/>
      <c r="F7" s="18"/>
      <c r="G7" s="18"/>
      <c r="H7" s="19"/>
      <c r="I7" s="20"/>
      <c r="J7" s="19"/>
      <c r="K7" s="19"/>
      <c r="L7" s="19"/>
      <c r="M7" s="18"/>
      <c r="N7" s="18"/>
      <c r="O7" s="18"/>
      <c r="P7" s="18"/>
      <c r="Q7" s="18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5.5">
      <c r="A8" s="15"/>
      <c r="B8" s="16"/>
      <c r="C8" s="16"/>
      <c r="D8" s="17"/>
      <c r="E8" s="17"/>
      <c r="F8" s="18"/>
      <c r="G8" s="18"/>
      <c r="H8" s="19"/>
      <c r="I8" s="20"/>
      <c r="J8" s="19"/>
      <c r="K8" s="19"/>
      <c r="L8" s="19"/>
      <c r="M8" s="18"/>
      <c r="N8" s="18"/>
      <c r="O8" s="18"/>
      <c r="P8" s="18"/>
      <c r="Q8" s="18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5.5">
      <c r="A9" s="15"/>
      <c r="B9" s="16"/>
      <c r="C9" s="16"/>
      <c r="D9" s="17"/>
      <c r="E9" s="17"/>
      <c r="F9" s="18"/>
      <c r="G9" s="18"/>
      <c r="H9" s="19"/>
      <c r="I9" s="20"/>
      <c r="J9" s="19"/>
      <c r="K9" s="19"/>
      <c r="L9" s="19"/>
      <c r="M9" s="18"/>
      <c r="N9" s="18"/>
      <c r="O9" s="18"/>
      <c r="P9" s="18"/>
      <c r="Q9" s="18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4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2:Z33"/>
  <sheetViews>
    <sheetView workbookViewId="0">
      <selection activeCell="C7" sqref="C7"/>
    </sheetView>
  </sheetViews>
  <sheetFormatPr defaultRowHeight="14.25"/>
  <cols>
    <col min="1" max="1" width="14.375" customWidth="1"/>
    <col min="2" max="2" width="9.375" customWidth="1"/>
    <col min="3" max="3" width="9.625" customWidth="1"/>
    <col min="4" max="4" width="10.875" customWidth="1"/>
    <col min="5" max="5" width="15.375" customWidth="1"/>
    <col min="6" max="6" width="9.875" customWidth="1"/>
    <col min="7" max="7" width="9.625" customWidth="1"/>
    <col min="8" max="8" width="9.375" customWidth="1"/>
    <col min="9" max="13" width="9" customWidth="1"/>
    <col min="16" max="16" width="10.875" customWidth="1"/>
    <col min="17" max="17" width="10.375" customWidth="1"/>
  </cols>
  <sheetData>
    <row r="2" spans="1:26" ht="77.25" customHeight="1" thickBot="1"/>
    <row r="3" spans="1:26" ht="24" customHeight="1" thickBot="1">
      <c r="A3" s="92"/>
      <c r="B3" s="92"/>
      <c r="C3" s="92"/>
      <c r="D3" s="92"/>
      <c r="E3" s="92"/>
      <c r="F3" s="93"/>
      <c r="G3" s="78"/>
      <c r="H3" s="78"/>
      <c r="I3" s="78"/>
      <c r="J3" s="78"/>
      <c r="K3" s="114" t="s">
        <v>42</v>
      </c>
      <c r="L3" s="114"/>
      <c r="M3" s="94"/>
      <c r="N3" s="78"/>
      <c r="O3" s="78"/>
      <c r="P3" s="78"/>
      <c r="Q3" s="95"/>
      <c r="R3" s="12"/>
      <c r="S3" s="12"/>
      <c r="T3" s="12"/>
      <c r="U3" s="12"/>
      <c r="V3" s="12"/>
      <c r="W3" s="12"/>
      <c r="X3" s="12"/>
      <c r="Y3" s="12"/>
      <c r="Z3" s="12"/>
    </row>
    <row r="4" spans="1:26" ht="26.25" thickBot="1">
      <c r="A4" s="85" t="s">
        <v>14</v>
      </c>
      <c r="B4" s="82" t="s">
        <v>16</v>
      </c>
      <c r="C4" s="83" t="s">
        <v>17</v>
      </c>
      <c r="D4" s="83" t="s">
        <v>18</v>
      </c>
      <c r="E4" s="84" t="s">
        <v>15</v>
      </c>
      <c r="F4" s="84">
        <v>0.1</v>
      </c>
      <c r="G4" s="84">
        <v>0.2</v>
      </c>
      <c r="H4" s="85">
        <v>0.25</v>
      </c>
      <c r="I4" s="84">
        <v>0.3</v>
      </c>
      <c r="J4" s="84">
        <v>0.4</v>
      </c>
      <c r="K4" s="84">
        <v>0.5</v>
      </c>
      <c r="L4" s="84">
        <v>0.6</v>
      </c>
      <c r="M4" s="84">
        <v>0.7</v>
      </c>
      <c r="N4" s="84">
        <v>0.8</v>
      </c>
      <c r="O4" s="84">
        <v>0.88</v>
      </c>
      <c r="P4" s="72">
        <v>0.9</v>
      </c>
      <c r="Q4" s="85">
        <v>1</v>
      </c>
      <c r="R4" s="6"/>
      <c r="S4" s="6"/>
      <c r="T4" s="6"/>
      <c r="U4" s="6"/>
      <c r="V4" s="6"/>
      <c r="W4" s="6"/>
      <c r="X4" s="6"/>
      <c r="Y4" s="6"/>
      <c r="Z4" s="6"/>
    </row>
    <row r="5" spans="1:26" ht="25.5" customHeight="1" thickBot="1">
      <c r="A5" s="125">
        <v>2</v>
      </c>
      <c r="B5" s="144">
        <v>30</v>
      </c>
      <c r="C5" s="125">
        <v>10</v>
      </c>
      <c r="D5" s="125"/>
      <c r="E5" s="125"/>
      <c r="F5" s="125"/>
      <c r="G5" s="145">
        <v>1</v>
      </c>
      <c r="H5" s="125"/>
      <c r="I5" s="125"/>
      <c r="J5" s="125">
        <v>1</v>
      </c>
      <c r="K5" s="125"/>
      <c r="L5" s="125"/>
      <c r="M5" s="125"/>
      <c r="N5" s="125"/>
      <c r="O5" s="122"/>
      <c r="P5" s="125"/>
      <c r="Q5" s="125"/>
      <c r="R5" s="14"/>
      <c r="S5" s="14"/>
      <c r="T5" s="14"/>
      <c r="U5" s="14"/>
      <c r="V5" s="14"/>
      <c r="W5" s="6"/>
      <c r="X5" s="6"/>
      <c r="Y5" s="6"/>
      <c r="Z5" s="6"/>
    </row>
    <row r="6" spans="1:26" ht="21" thickBot="1">
      <c r="A6" s="125">
        <v>1</v>
      </c>
      <c r="B6" s="144">
        <v>36</v>
      </c>
      <c r="C6" s="125">
        <v>6</v>
      </c>
      <c r="D6" s="125"/>
      <c r="E6" s="125"/>
      <c r="F6" s="125"/>
      <c r="G6" s="145"/>
      <c r="H6" s="125"/>
      <c r="I6" s="125">
        <v>1</v>
      </c>
      <c r="J6" s="125"/>
      <c r="K6" s="125"/>
      <c r="L6" s="125"/>
      <c r="M6" s="125"/>
      <c r="N6" s="125"/>
      <c r="O6" s="122"/>
      <c r="P6" s="125"/>
      <c r="Q6" s="125"/>
    </row>
    <row r="7" spans="1:26" ht="21" thickBot="1">
      <c r="A7" s="125">
        <v>1</v>
      </c>
      <c r="B7" s="144">
        <v>5</v>
      </c>
      <c r="C7" s="125">
        <v>45</v>
      </c>
      <c r="D7" s="125"/>
      <c r="E7" s="125"/>
      <c r="F7" s="125"/>
      <c r="G7" s="145">
        <v>1</v>
      </c>
      <c r="H7" s="125"/>
      <c r="I7" s="125"/>
      <c r="J7" s="125"/>
      <c r="K7" s="125"/>
      <c r="L7" s="125"/>
      <c r="M7" s="125"/>
      <c r="N7" s="125"/>
      <c r="O7" s="122"/>
      <c r="P7" s="125"/>
      <c r="Q7" s="125"/>
    </row>
    <row r="8" spans="1:26" ht="21" thickBot="1">
      <c r="A8" s="125">
        <v>1</v>
      </c>
      <c r="B8" s="144">
        <v>50</v>
      </c>
      <c r="C8" s="125">
        <v>5</v>
      </c>
      <c r="D8" s="125"/>
      <c r="E8" s="125"/>
      <c r="F8" s="125"/>
      <c r="G8" s="145">
        <v>1</v>
      </c>
      <c r="H8" s="125"/>
      <c r="I8" s="125"/>
      <c r="J8" s="125"/>
      <c r="K8" s="125"/>
      <c r="L8" s="125"/>
      <c r="M8" s="125"/>
      <c r="N8" s="125"/>
      <c r="O8" s="122"/>
      <c r="P8" s="125"/>
      <c r="Q8" s="125"/>
    </row>
    <row r="9" spans="1:26" ht="21" thickBot="1">
      <c r="A9" s="125">
        <v>1</v>
      </c>
      <c r="B9" s="144">
        <v>35</v>
      </c>
      <c r="C9" s="125">
        <v>41</v>
      </c>
      <c r="D9" s="125"/>
      <c r="E9" s="125"/>
      <c r="F9" s="125"/>
      <c r="G9" s="145"/>
      <c r="H9" s="125"/>
      <c r="I9" s="125">
        <v>1</v>
      </c>
      <c r="J9" s="125"/>
      <c r="K9" s="125"/>
      <c r="L9" s="125"/>
      <c r="M9" s="125"/>
      <c r="N9" s="125"/>
      <c r="O9" s="122"/>
      <c r="P9" s="125"/>
      <c r="Q9" s="125"/>
    </row>
    <row r="10" spans="1:26" ht="25.5">
      <c r="A10" s="6"/>
      <c r="B10" s="6"/>
    </row>
    <row r="11" spans="1:26" ht="25.5">
      <c r="A11" s="6"/>
      <c r="B11" s="6"/>
      <c r="C11" s="6"/>
      <c r="D11" s="6"/>
      <c r="E11" s="6"/>
      <c r="F11" s="6"/>
      <c r="G11" s="6"/>
      <c r="H11" s="6"/>
      <c r="I11" s="6"/>
    </row>
    <row r="12" spans="1:26" ht="25.5">
      <c r="A12" s="6"/>
      <c r="B12" s="6"/>
      <c r="C12" s="6"/>
      <c r="D12" s="6"/>
      <c r="E12" s="6"/>
      <c r="F12" s="6"/>
      <c r="G12" s="6"/>
      <c r="H12" s="6"/>
      <c r="I12" s="6"/>
    </row>
    <row r="13" spans="1:26" ht="25.5">
      <c r="A13" s="6"/>
      <c r="B13" s="6"/>
      <c r="C13" s="6"/>
      <c r="D13" s="6"/>
      <c r="E13" s="6"/>
      <c r="F13" s="6"/>
      <c r="G13" s="6"/>
      <c r="H13" s="6"/>
      <c r="I13" s="6"/>
    </row>
    <row r="14" spans="1:26" ht="25.5">
      <c r="A14" s="6"/>
      <c r="B14" s="6"/>
      <c r="C14" s="6"/>
      <c r="D14" s="6"/>
      <c r="E14" s="6"/>
      <c r="F14" s="6"/>
      <c r="G14" s="6"/>
      <c r="H14" s="6"/>
      <c r="I14" s="6"/>
    </row>
    <row r="15" spans="1:26" ht="25.5">
      <c r="A15" s="6"/>
      <c r="B15" s="6"/>
      <c r="C15" s="6"/>
      <c r="D15" s="6"/>
      <c r="E15" s="6"/>
      <c r="F15" s="6"/>
      <c r="G15" s="6"/>
      <c r="H15" s="6"/>
      <c r="I15" s="6"/>
    </row>
    <row r="16" spans="1:26" ht="25.5">
      <c r="A16" s="6"/>
      <c r="B16" s="6"/>
      <c r="C16" s="6"/>
      <c r="D16" s="6"/>
      <c r="E16" s="6"/>
      <c r="F16" s="6"/>
      <c r="G16" s="6"/>
      <c r="H16" s="6"/>
      <c r="I16" s="6"/>
    </row>
    <row r="17" spans="1:15" ht="25.5">
      <c r="A17" s="6"/>
      <c r="B17" s="6"/>
      <c r="C17" s="6"/>
      <c r="D17" s="6"/>
      <c r="E17" s="6"/>
      <c r="F17" s="6"/>
      <c r="G17" s="6"/>
      <c r="H17" s="6"/>
      <c r="I17" s="6"/>
    </row>
    <row r="18" spans="1:15" ht="25.5">
      <c r="A18" s="6"/>
      <c r="B18" s="6"/>
      <c r="C18" s="6"/>
      <c r="D18" s="6"/>
      <c r="E18" s="6"/>
      <c r="F18" s="6"/>
      <c r="G18" s="6"/>
      <c r="H18" s="6"/>
      <c r="I18" s="6"/>
    </row>
    <row r="19" spans="1:15" ht="25.5">
      <c r="K19" s="6"/>
      <c r="L19" s="6"/>
    </row>
    <row r="20" spans="1:15" ht="25.5">
      <c r="K20" s="6"/>
      <c r="L20" s="6"/>
    </row>
    <row r="29" spans="1:15" ht="18" customHeight="1"/>
    <row r="30" spans="1:15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</row>
    <row r="31" spans="1:15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</row>
    <row r="32" spans="1:15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</row>
    <row r="33" spans="2:15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2:Z33"/>
  <sheetViews>
    <sheetView workbookViewId="0">
      <selection activeCell="A5" sqref="A5:A7"/>
    </sheetView>
  </sheetViews>
  <sheetFormatPr defaultRowHeight="14.25"/>
  <cols>
    <col min="1" max="1" width="14.375" customWidth="1"/>
    <col min="2" max="2" width="9.375" customWidth="1"/>
    <col min="3" max="3" width="9.625" customWidth="1"/>
    <col min="4" max="4" width="10.875" customWidth="1"/>
    <col min="5" max="5" width="15.375" customWidth="1"/>
    <col min="6" max="6" width="9.875" customWidth="1"/>
    <col min="7" max="7" width="9.625" customWidth="1"/>
    <col min="8" max="8" width="9.375" customWidth="1"/>
    <col min="9" max="13" width="9" customWidth="1"/>
    <col min="16" max="16" width="10.875" customWidth="1"/>
    <col min="17" max="17" width="10.375" customWidth="1"/>
  </cols>
  <sheetData>
    <row r="2" spans="1:26" ht="77.25" customHeight="1" thickBot="1"/>
    <row r="3" spans="1:26" ht="24" customHeight="1" thickBot="1">
      <c r="A3" s="92"/>
      <c r="B3" s="92"/>
      <c r="C3" s="92"/>
      <c r="D3" s="92"/>
      <c r="E3" s="92"/>
      <c r="F3" s="93"/>
      <c r="G3" s="78"/>
      <c r="H3" s="78"/>
      <c r="I3" s="78"/>
      <c r="J3" s="78"/>
      <c r="K3" s="114" t="s">
        <v>42</v>
      </c>
      <c r="L3" s="114"/>
      <c r="M3" s="94"/>
      <c r="N3" s="78"/>
      <c r="O3" s="78"/>
      <c r="P3" s="78"/>
      <c r="Q3" s="95"/>
      <c r="R3" s="12"/>
      <c r="S3" s="12"/>
      <c r="T3" s="12"/>
      <c r="U3" s="12"/>
      <c r="V3" s="12"/>
      <c r="W3" s="12"/>
      <c r="X3" s="12"/>
      <c r="Y3" s="12"/>
      <c r="Z3" s="12"/>
    </row>
    <row r="4" spans="1:26" ht="26.25" thickBot="1">
      <c r="A4" s="85" t="s">
        <v>14</v>
      </c>
      <c r="B4" s="82" t="s">
        <v>16</v>
      </c>
      <c r="C4" s="83" t="s">
        <v>17</v>
      </c>
      <c r="D4" s="83" t="s">
        <v>18</v>
      </c>
      <c r="E4" s="84" t="s">
        <v>15</v>
      </c>
      <c r="F4" s="84">
        <v>0.1</v>
      </c>
      <c r="G4" s="84">
        <v>0.2</v>
      </c>
      <c r="H4" s="85">
        <v>0.25</v>
      </c>
      <c r="I4" s="84">
        <v>0.3</v>
      </c>
      <c r="J4" s="84">
        <v>0.4</v>
      </c>
      <c r="K4" s="84">
        <v>0.5</v>
      </c>
      <c r="L4" s="84">
        <v>0.6</v>
      </c>
      <c r="M4" s="84">
        <v>0.7</v>
      </c>
      <c r="N4" s="84">
        <v>0.8</v>
      </c>
      <c r="O4" s="84">
        <v>0.88</v>
      </c>
      <c r="P4" s="72">
        <v>0.9</v>
      </c>
      <c r="Q4" s="85">
        <v>1</v>
      </c>
      <c r="R4" s="6"/>
      <c r="S4" s="6"/>
      <c r="T4" s="6"/>
      <c r="U4" s="6"/>
      <c r="V4" s="6"/>
      <c r="W4" s="6"/>
      <c r="X4" s="6"/>
      <c r="Y4" s="6"/>
      <c r="Z4" s="6"/>
    </row>
    <row r="5" spans="1:26" ht="25.5" customHeight="1" thickBot="1">
      <c r="A5" s="304">
        <v>1</v>
      </c>
      <c r="B5" s="144">
        <v>12.5</v>
      </c>
      <c r="C5" s="125">
        <v>10.5</v>
      </c>
      <c r="D5" s="304"/>
      <c r="E5" s="125"/>
      <c r="F5" s="125"/>
      <c r="G5" s="145">
        <v>1</v>
      </c>
      <c r="H5" s="125"/>
      <c r="I5" s="125"/>
      <c r="J5" s="125"/>
      <c r="K5" s="125"/>
      <c r="L5" s="125"/>
      <c r="M5" s="125"/>
      <c r="N5" s="125"/>
      <c r="O5" s="122"/>
      <c r="P5" s="125"/>
      <c r="Q5" s="125"/>
      <c r="R5" s="14"/>
      <c r="S5" s="14"/>
      <c r="T5" s="14"/>
      <c r="U5" s="14"/>
      <c r="V5" s="14"/>
      <c r="W5" s="6"/>
      <c r="X5" s="6"/>
      <c r="Y5" s="6"/>
      <c r="Z5" s="6"/>
    </row>
    <row r="6" spans="1:26" ht="21" thickBot="1">
      <c r="A6" s="304">
        <v>1</v>
      </c>
      <c r="B6" s="144">
        <v>35</v>
      </c>
      <c r="C6" s="125">
        <v>3</v>
      </c>
      <c r="D6" s="125"/>
      <c r="E6" s="125"/>
      <c r="F6" s="125"/>
      <c r="G6" s="145"/>
      <c r="H6" s="125"/>
      <c r="I6" s="125">
        <v>1</v>
      </c>
      <c r="J6" s="125"/>
      <c r="K6" s="125"/>
      <c r="L6" s="125"/>
      <c r="M6" s="125"/>
      <c r="N6" s="125"/>
      <c r="O6" s="122"/>
      <c r="P6" s="125"/>
      <c r="Q6" s="125"/>
    </row>
    <row r="7" spans="1:26" ht="21" thickBot="1">
      <c r="A7" s="304">
        <v>1</v>
      </c>
      <c r="B7" s="144">
        <v>30</v>
      </c>
      <c r="C7" s="125">
        <v>16</v>
      </c>
      <c r="D7" s="125"/>
      <c r="E7" s="125"/>
      <c r="F7" s="125"/>
      <c r="G7" s="145">
        <v>1</v>
      </c>
      <c r="H7" s="125"/>
      <c r="I7" s="125"/>
      <c r="J7" s="125"/>
      <c r="K7" s="125"/>
      <c r="L7" s="125"/>
      <c r="M7" s="125"/>
      <c r="N7" s="125"/>
      <c r="O7" s="122"/>
      <c r="P7" s="125"/>
      <c r="Q7" s="125"/>
    </row>
    <row r="8" spans="1:26" ht="25.5">
      <c r="A8" s="6"/>
      <c r="B8" s="6"/>
      <c r="C8" s="6"/>
      <c r="D8" s="6"/>
      <c r="E8" s="6"/>
      <c r="F8" s="6"/>
      <c r="G8" s="6"/>
      <c r="H8" s="6"/>
      <c r="I8" s="6"/>
    </row>
    <row r="9" spans="1:26" ht="25.5">
      <c r="A9" s="6"/>
      <c r="B9" s="6"/>
      <c r="C9" s="6"/>
      <c r="D9" s="6"/>
      <c r="E9" s="6"/>
      <c r="F9" s="6"/>
      <c r="G9" s="6"/>
      <c r="H9" s="6"/>
      <c r="I9" s="6"/>
    </row>
    <row r="10" spans="1:26" ht="25.5">
      <c r="A10" s="6"/>
      <c r="B10" s="6"/>
    </row>
    <row r="11" spans="1:26" ht="25.5">
      <c r="A11" s="6"/>
      <c r="B11" s="6"/>
      <c r="C11" s="6"/>
      <c r="D11" s="6"/>
      <c r="E11" s="6"/>
      <c r="F11" s="6"/>
      <c r="G11" s="6"/>
      <c r="H11" s="6"/>
      <c r="I11" s="6"/>
    </row>
    <row r="12" spans="1:26" ht="25.5">
      <c r="A12" s="6"/>
      <c r="B12" s="6"/>
      <c r="C12" s="6"/>
      <c r="D12" s="6"/>
      <c r="E12" s="6"/>
      <c r="F12" s="6"/>
      <c r="G12" s="6"/>
      <c r="H12" s="6"/>
      <c r="I12" s="6"/>
    </row>
    <row r="13" spans="1:26" ht="25.5">
      <c r="A13" s="6"/>
      <c r="B13" s="6"/>
      <c r="C13" s="6"/>
      <c r="D13" s="6"/>
      <c r="E13" s="6"/>
      <c r="F13" s="6"/>
      <c r="G13" s="6"/>
      <c r="H13" s="6"/>
      <c r="I13" s="6"/>
    </row>
    <row r="14" spans="1:26" ht="25.5">
      <c r="A14" s="6"/>
      <c r="B14" s="6"/>
      <c r="C14" s="6"/>
      <c r="D14" s="6"/>
      <c r="E14" s="6"/>
      <c r="F14" s="6"/>
      <c r="G14" s="6"/>
      <c r="H14" s="6"/>
      <c r="I14" s="6"/>
    </row>
    <row r="15" spans="1:26" ht="25.5">
      <c r="A15" s="6"/>
      <c r="B15" s="6"/>
      <c r="C15" s="6"/>
      <c r="D15" s="6"/>
      <c r="E15" s="6"/>
      <c r="F15" s="6"/>
      <c r="G15" s="6"/>
      <c r="H15" s="6"/>
      <c r="I15" s="6"/>
    </row>
    <row r="16" spans="1:26" ht="25.5">
      <c r="A16" s="6"/>
      <c r="B16" s="6"/>
      <c r="C16" s="6"/>
      <c r="D16" s="6"/>
      <c r="E16" s="6"/>
      <c r="F16" s="6"/>
      <c r="G16" s="6"/>
      <c r="H16" s="6"/>
      <c r="I16" s="6"/>
    </row>
    <row r="17" spans="1:15" ht="25.5">
      <c r="A17" s="6"/>
      <c r="B17" s="6"/>
      <c r="C17" s="6"/>
      <c r="D17" s="6"/>
      <c r="E17" s="6"/>
      <c r="F17" s="6"/>
      <c r="G17" s="6"/>
      <c r="H17" s="6"/>
      <c r="I17" s="6"/>
    </row>
    <row r="18" spans="1:15" ht="25.5">
      <c r="A18" s="6"/>
      <c r="B18" s="6"/>
      <c r="C18" s="6"/>
      <c r="D18" s="6"/>
      <c r="E18" s="6"/>
      <c r="F18" s="6"/>
      <c r="G18" s="6"/>
      <c r="H18" s="6"/>
      <c r="I18" s="6"/>
    </row>
    <row r="19" spans="1:15" ht="25.5">
      <c r="K19" s="6"/>
      <c r="L19" s="6"/>
    </row>
    <row r="20" spans="1:15" ht="25.5">
      <c r="K20" s="6"/>
      <c r="L20" s="6"/>
    </row>
    <row r="29" spans="1:15" ht="18" customHeight="1"/>
    <row r="30" spans="1:15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</row>
    <row r="31" spans="1:15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</row>
    <row r="32" spans="1:15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</row>
    <row r="33" spans="2:15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B2:U22"/>
  <sheetViews>
    <sheetView topLeftCell="B1" workbookViewId="0">
      <selection activeCell="D6" sqref="D6:D22"/>
    </sheetView>
  </sheetViews>
  <sheetFormatPr defaultRowHeight="14.25"/>
  <cols>
    <col min="1" max="1" width="16" customWidth="1"/>
    <col min="2" max="2" width="17.375" customWidth="1"/>
    <col min="3" max="3" width="18.5" customWidth="1"/>
    <col min="4" max="4" width="16.5" customWidth="1"/>
    <col min="5" max="6" width="16.25" customWidth="1"/>
    <col min="7" max="7" width="18.875" customWidth="1"/>
    <col min="8" max="8" width="17.5" customWidth="1"/>
    <col min="9" max="9" width="10.375" customWidth="1"/>
    <col min="12" max="12" width="9" customWidth="1"/>
    <col min="17" max="17" width="10.875" customWidth="1"/>
    <col min="18" max="18" width="10.375" customWidth="1"/>
  </cols>
  <sheetData>
    <row r="2" spans="2:21" ht="37.5" customHeight="1">
      <c r="B2" s="1"/>
      <c r="D2" s="1"/>
      <c r="E2" s="2"/>
      <c r="F2" s="2"/>
      <c r="G2" s="3"/>
      <c r="I2" s="1"/>
      <c r="J2" s="1"/>
    </row>
    <row r="3" spans="2:21" ht="20.25">
      <c r="B3" s="4"/>
    </row>
    <row r="4" spans="2:21" ht="21" thickBot="1">
      <c r="B4" s="4"/>
    </row>
    <row r="5" spans="2:21" ht="30" customHeight="1" thickBot="1">
      <c r="D5" s="191" t="s">
        <v>13</v>
      </c>
      <c r="E5" s="191" t="s">
        <v>14</v>
      </c>
      <c r="F5" s="191" t="s">
        <v>23</v>
      </c>
      <c r="G5" s="191" t="s">
        <v>15</v>
      </c>
      <c r="H5" s="129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</row>
    <row r="6" spans="2:21" ht="26.25" thickBot="1">
      <c r="D6" s="306">
        <v>32</v>
      </c>
      <c r="E6" s="147">
        <v>1</v>
      </c>
      <c r="F6" s="147">
        <v>0.1</v>
      </c>
      <c r="G6" s="147"/>
      <c r="H6" s="1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6"/>
    </row>
    <row r="7" spans="2:21" ht="26.25" thickBot="1">
      <c r="D7" s="306">
        <v>32</v>
      </c>
      <c r="E7" s="147">
        <v>1</v>
      </c>
      <c r="F7" s="147">
        <v>0.2</v>
      </c>
      <c r="G7" s="147"/>
      <c r="H7" s="14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</row>
    <row r="8" spans="2:21" ht="26.25" thickBot="1">
      <c r="D8" s="306">
        <v>32</v>
      </c>
      <c r="E8" s="147">
        <v>1</v>
      </c>
      <c r="F8" s="147">
        <v>0.4</v>
      </c>
      <c r="G8" s="147"/>
      <c r="H8" s="14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</row>
    <row r="9" spans="2:21" ht="26.25" thickBot="1">
      <c r="D9" s="306">
        <v>35</v>
      </c>
      <c r="E9" s="147">
        <v>1</v>
      </c>
      <c r="F9" s="147">
        <v>0.2</v>
      </c>
      <c r="G9" s="147"/>
      <c r="H9" s="14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</row>
    <row r="10" spans="2:21" ht="26.25" thickBot="1">
      <c r="D10" s="306">
        <v>35</v>
      </c>
      <c r="E10" s="147">
        <v>2</v>
      </c>
      <c r="F10" s="147">
        <v>0.4</v>
      </c>
      <c r="G10" s="147"/>
      <c r="H10" s="14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</row>
    <row r="11" spans="2:21" ht="26.25" thickBot="1">
      <c r="D11" s="306">
        <v>37</v>
      </c>
      <c r="E11" s="147">
        <v>1</v>
      </c>
      <c r="F11" s="147">
        <v>0.2</v>
      </c>
      <c r="G11" s="147"/>
      <c r="H11" s="14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</row>
    <row r="12" spans="2:21" ht="26.25" thickBot="1">
      <c r="D12" s="309">
        <v>37</v>
      </c>
      <c r="E12" s="123">
        <v>1</v>
      </c>
      <c r="F12" s="123">
        <v>0.5</v>
      </c>
      <c r="G12" s="123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</row>
    <row r="13" spans="2:21" ht="26.25" thickBot="1">
      <c r="D13" s="309">
        <v>40</v>
      </c>
      <c r="E13" s="123">
        <v>1</v>
      </c>
      <c r="F13" s="123">
        <v>0.1</v>
      </c>
      <c r="G13" s="123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</row>
    <row r="14" spans="2:21" ht="26.25" thickBot="1">
      <c r="D14" s="309">
        <v>40</v>
      </c>
      <c r="E14" s="123">
        <v>1</v>
      </c>
      <c r="F14" s="123">
        <v>0.2</v>
      </c>
      <c r="G14" s="123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</row>
    <row r="15" spans="2:21" ht="26.25" thickBot="1">
      <c r="D15" s="309">
        <v>40</v>
      </c>
      <c r="E15" s="123">
        <v>1</v>
      </c>
      <c r="F15" s="123">
        <v>0.4</v>
      </c>
      <c r="G15" s="123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</row>
    <row r="16" spans="2:21" ht="26.25" thickBot="1">
      <c r="D16" s="309">
        <v>40</v>
      </c>
      <c r="E16" s="123">
        <v>1</v>
      </c>
      <c r="F16" s="123">
        <v>1</v>
      </c>
      <c r="G16" s="123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</row>
    <row r="17" spans="3:18" ht="26.25" thickBot="1">
      <c r="D17" s="309">
        <v>45</v>
      </c>
      <c r="E17" s="123">
        <v>1</v>
      </c>
      <c r="F17" s="123">
        <v>0.2</v>
      </c>
      <c r="G17" s="123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</row>
    <row r="18" spans="3:18" ht="26.25" thickBot="1">
      <c r="D18" s="309">
        <v>48</v>
      </c>
      <c r="E18" s="123">
        <v>1</v>
      </c>
      <c r="F18" s="123">
        <v>0.5</v>
      </c>
      <c r="G18" s="123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</row>
    <row r="19" spans="3:18" ht="26.25" thickBot="1">
      <c r="D19" s="309">
        <v>48</v>
      </c>
      <c r="E19" s="123">
        <v>1</v>
      </c>
      <c r="F19" s="123">
        <v>0.5</v>
      </c>
      <c r="G19" s="123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</row>
    <row r="20" spans="3:18" ht="26.25" thickBot="1">
      <c r="C20" s="14"/>
      <c r="D20" s="309">
        <v>32</v>
      </c>
      <c r="E20" s="123">
        <v>1</v>
      </c>
      <c r="F20" s="123">
        <v>0.5</v>
      </c>
      <c r="G20" s="123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</row>
    <row r="21" spans="3:18" ht="21" thickBot="1">
      <c r="D21" s="309">
        <v>50</v>
      </c>
      <c r="E21" s="123">
        <v>1</v>
      </c>
      <c r="F21" s="123"/>
      <c r="G21" s="123"/>
    </row>
    <row r="22" spans="3:18" ht="21" thickBot="1">
      <c r="D22" s="309">
        <v>32</v>
      </c>
      <c r="E22" s="123">
        <v>1</v>
      </c>
      <c r="F22" s="123"/>
      <c r="G22" s="123"/>
    </row>
  </sheetData>
  <mergeCells count="1">
    <mergeCell ref="J5:U5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A2:O35"/>
  <sheetViews>
    <sheetView workbookViewId="0">
      <selection activeCell="A5" sqref="A5"/>
    </sheetView>
  </sheetViews>
  <sheetFormatPr defaultRowHeight="14.25"/>
  <cols>
    <col min="1" max="1" width="20.75" customWidth="1"/>
    <col min="2" max="2" width="24.625" customWidth="1"/>
    <col min="3" max="3" width="13.375" customWidth="1"/>
    <col min="4" max="4" width="16.625" customWidth="1"/>
    <col min="5" max="5" width="17.875" customWidth="1"/>
    <col min="6" max="6" width="23.75" customWidth="1"/>
    <col min="7" max="7" width="23.25" customWidth="1"/>
    <col min="8" max="8" width="21.125" customWidth="1"/>
    <col min="9" max="9" width="14" customWidth="1"/>
    <col min="10" max="10" width="12" customWidth="1"/>
    <col min="11" max="11" width="17.375" customWidth="1"/>
    <col min="12" max="12" width="24" customWidth="1"/>
    <col min="13" max="13" width="14.125" customWidth="1"/>
    <col min="14" max="14" width="19.5" customWidth="1"/>
    <col min="15" max="15" width="18.5" customWidth="1"/>
    <col min="16" max="17" width="12.25" customWidth="1"/>
    <col min="18" max="18" width="15.125" customWidth="1"/>
  </cols>
  <sheetData>
    <row r="2" spans="1:7" ht="77.25" customHeight="1" thickBot="1"/>
    <row r="3" spans="1:7" ht="41.25" customHeight="1" thickBot="1">
      <c r="A3" s="192" t="s">
        <v>100</v>
      </c>
      <c r="B3" s="193" t="s">
        <v>51</v>
      </c>
      <c r="C3" s="73" t="s">
        <v>14</v>
      </c>
      <c r="D3" s="194" t="s">
        <v>6</v>
      </c>
      <c r="E3" s="194" t="s">
        <v>54</v>
      </c>
      <c r="F3" s="195" t="s">
        <v>101</v>
      </c>
      <c r="G3" s="195" t="s">
        <v>117</v>
      </c>
    </row>
    <row r="4" spans="1:7" ht="52.5" customHeight="1" thickBot="1">
      <c r="A4" s="167" t="s">
        <v>136</v>
      </c>
      <c r="B4" s="168" t="s">
        <v>107</v>
      </c>
      <c r="C4" s="196">
        <v>1</v>
      </c>
      <c r="D4" s="168">
        <v>30</v>
      </c>
      <c r="E4" s="168">
        <v>1.25</v>
      </c>
      <c r="F4" s="123" t="s">
        <v>102</v>
      </c>
      <c r="G4" s="168">
        <v>476</v>
      </c>
    </row>
    <row r="5" spans="1:7" ht="53.25" customHeight="1" thickBot="1">
      <c r="A5" s="167" t="s">
        <v>136</v>
      </c>
      <c r="B5" s="168" t="s">
        <v>108</v>
      </c>
      <c r="C5" s="196">
        <v>1</v>
      </c>
      <c r="D5" s="168">
        <v>40</v>
      </c>
      <c r="E5" s="168">
        <v>1.25</v>
      </c>
      <c r="F5" s="123" t="s">
        <v>102</v>
      </c>
      <c r="G5" s="168">
        <v>476</v>
      </c>
    </row>
    <row r="6" spans="1:7" ht="60" customHeight="1"/>
    <row r="7" spans="1:7" ht="64.5" customHeight="1"/>
    <row r="8" spans="1:7" ht="57" customHeight="1"/>
    <row r="10" spans="1:7" ht="23.25">
      <c r="A10" s="162"/>
      <c r="B10" s="163"/>
      <c r="C10" s="153"/>
      <c r="D10" s="165"/>
      <c r="E10" s="164"/>
    </row>
    <row r="11" spans="1:7" ht="70.5" customHeight="1">
      <c r="A11" s="198"/>
      <c r="B11" s="199"/>
      <c r="C11" s="200"/>
      <c r="D11" s="201"/>
      <c r="E11" s="199"/>
    </row>
    <row r="12" spans="1:7" ht="52.5" customHeight="1">
      <c r="A12" s="198"/>
      <c r="B12" s="199"/>
      <c r="C12" s="200"/>
      <c r="D12" s="199"/>
      <c r="E12" s="199"/>
    </row>
    <row r="13" spans="1:7" ht="60.75" customHeight="1">
      <c r="A13" s="198"/>
      <c r="B13" s="14"/>
      <c r="C13" s="19"/>
      <c r="D13" s="201"/>
      <c r="E13" s="201"/>
    </row>
    <row r="14" spans="1:7" ht="61.5" customHeight="1">
      <c r="A14" s="198"/>
      <c r="B14" s="201"/>
      <c r="C14" s="19"/>
      <c r="D14" s="19"/>
      <c r="E14" s="19"/>
    </row>
    <row r="15" spans="1:7" ht="56.25" customHeight="1">
      <c r="A15" s="198"/>
      <c r="B15" s="201"/>
      <c r="C15" s="19"/>
      <c r="D15" s="19"/>
      <c r="E15" s="19"/>
    </row>
    <row r="16" spans="1:7" ht="46.5" customHeight="1">
      <c r="A16" s="201"/>
      <c r="B16" s="14"/>
      <c r="C16" s="201"/>
      <c r="D16" s="14"/>
      <c r="E16" s="14"/>
    </row>
    <row r="17" spans="1:7" ht="51.75" customHeight="1">
      <c r="A17" s="198"/>
      <c r="B17" s="14"/>
      <c r="C17" s="201"/>
      <c r="D17" s="14"/>
      <c r="E17" s="14"/>
    </row>
    <row r="18" spans="1:7" ht="49.5" customHeight="1">
      <c r="A18" s="201"/>
      <c r="B18" s="14"/>
      <c r="C18" s="201"/>
      <c r="D18" s="14"/>
      <c r="E18" s="14"/>
    </row>
    <row r="19" spans="1:7" ht="49.5" customHeight="1">
      <c r="A19" s="201"/>
      <c r="B19" s="14"/>
      <c r="C19" s="201"/>
      <c r="D19" s="201"/>
      <c r="E19" s="201"/>
    </row>
    <row r="20" spans="1:7" ht="57.75" customHeight="1">
      <c r="A20" s="202"/>
      <c r="B20" s="14"/>
      <c r="C20" s="201"/>
      <c r="D20" s="14"/>
      <c r="E20" s="14"/>
    </row>
    <row r="21" spans="1:7" ht="51.75" customHeight="1">
      <c r="A21" s="202"/>
      <c r="B21" s="14"/>
      <c r="C21" s="201"/>
      <c r="D21" s="14"/>
      <c r="E21" s="14"/>
    </row>
    <row r="22" spans="1:7" ht="54.75" customHeight="1">
      <c r="A22" s="198"/>
      <c r="B22" s="203"/>
      <c r="C22" s="201"/>
      <c r="D22" s="14"/>
      <c r="E22" s="14"/>
    </row>
    <row r="23" spans="1:7" ht="51.75" customHeight="1">
      <c r="A23" s="198"/>
      <c r="B23" s="203"/>
      <c r="C23" s="201"/>
      <c r="D23" s="14"/>
      <c r="E23" s="14"/>
    </row>
    <row r="24" spans="1:7" ht="49.5" customHeight="1">
      <c r="A24" s="198"/>
      <c r="B24" s="14"/>
      <c r="C24" s="201"/>
      <c r="D24" s="201"/>
      <c r="E24" s="201"/>
    </row>
    <row r="31" spans="1:7" ht="24" customHeight="1"/>
    <row r="32" spans="1:7">
      <c r="G32" s="14"/>
    </row>
    <row r="33" spans="2:15">
      <c r="G33" s="14"/>
    </row>
    <row r="34" spans="2:15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</row>
    <row r="35" spans="2:15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>
  <dimension ref="A2:O35"/>
  <sheetViews>
    <sheetView workbookViewId="0">
      <selection activeCell="G8" sqref="G8"/>
    </sheetView>
  </sheetViews>
  <sheetFormatPr defaultRowHeight="14.25"/>
  <cols>
    <col min="1" max="1" width="20.75" customWidth="1"/>
    <col min="2" max="2" width="24.625" customWidth="1"/>
    <col min="3" max="3" width="13.375" customWidth="1"/>
    <col min="4" max="4" width="16.625" customWidth="1"/>
    <col min="5" max="5" width="17.875" customWidth="1"/>
    <col min="6" max="6" width="23.75" customWidth="1"/>
    <col min="7" max="7" width="23.25" customWidth="1"/>
    <col min="8" max="8" width="21.125" customWidth="1"/>
    <col min="9" max="9" width="14" customWidth="1"/>
    <col min="10" max="10" width="12" customWidth="1"/>
    <col min="11" max="11" width="17.375" customWidth="1"/>
    <col min="12" max="12" width="24" customWidth="1"/>
    <col min="13" max="13" width="14.125" customWidth="1"/>
    <col min="14" max="14" width="19.5" customWidth="1"/>
    <col min="15" max="15" width="18.5" customWidth="1"/>
    <col min="16" max="17" width="12.25" customWidth="1"/>
    <col min="18" max="18" width="15.125" customWidth="1"/>
  </cols>
  <sheetData>
    <row r="2" spans="1:7" ht="77.25" customHeight="1" thickBot="1"/>
    <row r="3" spans="1:7" ht="41.25" customHeight="1" thickBot="1">
      <c r="A3" s="192" t="s">
        <v>100</v>
      </c>
      <c r="B3" s="193" t="s">
        <v>51</v>
      </c>
      <c r="C3" s="73" t="s">
        <v>14</v>
      </c>
      <c r="D3" s="194" t="s">
        <v>6</v>
      </c>
      <c r="E3" s="194" t="s">
        <v>54</v>
      </c>
      <c r="F3" s="195" t="s">
        <v>101</v>
      </c>
      <c r="G3" s="195" t="s">
        <v>117</v>
      </c>
    </row>
    <row r="4" spans="1:7" ht="52.5" customHeight="1" thickBot="1">
      <c r="A4" s="167" t="s">
        <v>104</v>
      </c>
      <c r="C4" s="197">
        <v>1</v>
      </c>
      <c r="D4" s="123"/>
      <c r="E4" s="123"/>
      <c r="F4" s="123" t="s">
        <v>102</v>
      </c>
      <c r="G4" s="168">
        <v>850</v>
      </c>
    </row>
    <row r="5" spans="1:7" ht="53.25" customHeight="1"/>
    <row r="6" spans="1:7" ht="60" customHeight="1"/>
    <row r="7" spans="1:7" ht="64.5" customHeight="1"/>
    <row r="8" spans="1:7" ht="57" customHeight="1">
      <c r="A8" s="162"/>
      <c r="B8" s="163"/>
      <c r="C8" s="153"/>
      <c r="D8" s="165"/>
      <c r="E8" s="164"/>
    </row>
    <row r="9" spans="1:7" ht="20.25">
      <c r="A9" s="198"/>
      <c r="B9" s="199"/>
      <c r="C9" s="200"/>
      <c r="D9" s="201"/>
      <c r="E9" s="199"/>
    </row>
    <row r="10" spans="1:7" ht="20.25">
      <c r="A10" s="198"/>
      <c r="B10" s="199"/>
      <c r="C10" s="200"/>
      <c r="D10" s="199"/>
      <c r="E10" s="199"/>
    </row>
    <row r="11" spans="1:7" ht="70.5" customHeight="1">
      <c r="A11" s="198"/>
      <c r="B11" s="14"/>
      <c r="C11" s="19"/>
      <c r="D11" s="201"/>
      <c r="E11" s="201"/>
    </row>
    <row r="12" spans="1:7" ht="52.5" customHeight="1">
      <c r="A12" s="198"/>
      <c r="B12" s="201"/>
      <c r="C12" s="19"/>
      <c r="D12" s="19"/>
      <c r="E12" s="19"/>
    </row>
    <row r="13" spans="1:7" ht="60.75" customHeight="1">
      <c r="A13" s="198"/>
      <c r="B13" s="201"/>
      <c r="C13" s="19"/>
      <c r="D13" s="19"/>
      <c r="E13" s="19"/>
    </row>
    <row r="14" spans="1:7" ht="61.5" customHeight="1">
      <c r="A14" s="201"/>
      <c r="B14" s="14"/>
      <c r="C14" s="201"/>
      <c r="D14" s="14"/>
      <c r="E14" s="14"/>
    </row>
    <row r="15" spans="1:7" ht="56.25" customHeight="1">
      <c r="A15" s="198"/>
      <c r="B15" s="14"/>
      <c r="C15" s="201"/>
      <c r="D15" s="14"/>
      <c r="E15" s="14"/>
    </row>
    <row r="16" spans="1:7" ht="46.5" customHeight="1">
      <c r="A16" s="201"/>
      <c r="B16" s="14"/>
      <c r="C16" s="201"/>
      <c r="D16" s="14"/>
      <c r="E16" s="14"/>
    </row>
    <row r="17" spans="1:7" ht="51.75" customHeight="1">
      <c r="A17" s="201"/>
      <c r="B17" s="14"/>
      <c r="C17" s="201"/>
      <c r="D17" s="201"/>
      <c r="E17" s="201"/>
    </row>
    <row r="18" spans="1:7" ht="49.5" customHeight="1">
      <c r="A18" s="202"/>
      <c r="B18" s="14"/>
      <c r="C18" s="201"/>
      <c r="D18" s="14"/>
      <c r="E18" s="14"/>
    </row>
    <row r="19" spans="1:7" ht="49.5" customHeight="1">
      <c r="A19" s="202"/>
      <c r="B19" s="14"/>
      <c r="C19" s="201"/>
      <c r="D19" s="14"/>
      <c r="E19" s="14"/>
    </row>
    <row r="20" spans="1:7" ht="57.75" customHeight="1">
      <c r="A20" s="198"/>
      <c r="B20" s="203"/>
      <c r="C20" s="201"/>
      <c r="D20" s="14"/>
      <c r="E20" s="14"/>
    </row>
    <row r="21" spans="1:7" ht="51.75" customHeight="1">
      <c r="A21" s="198"/>
      <c r="B21" s="203"/>
      <c r="C21" s="201"/>
      <c r="D21" s="14"/>
      <c r="E21" s="14"/>
    </row>
    <row r="22" spans="1:7" ht="54.75" customHeight="1">
      <c r="A22" s="198"/>
      <c r="B22" s="14"/>
      <c r="C22" s="201"/>
      <c r="D22" s="201"/>
      <c r="E22" s="201"/>
    </row>
    <row r="23" spans="1:7" ht="51.75" customHeight="1"/>
    <row r="24" spans="1:7" ht="49.5" customHeight="1"/>
    <row r="30" spans="1:7">
      <c r="G30" s="14"/>
    </row>
    <row r="31" spans="1:7" ht="24" customHeight="1">
      <c r="G31" s="14"/>
    </row>
    <row r="32" spans="1:7">
      <c r="B32" s="14"/>
      <c r="C32" s="14"/>
      <c r="D32" s="14"/>
      <c r="E32" s="14"/>
      <c r="F32" s="14"/>
      <c r="G32" s="14"/>
    </row>
    <row r="33" spans="2:15">
      <c r="B33" s="14"/>
      <c r="C33" s="14"/>
      <c r="D33" s="14"/>
      <c r="E33" s="14"/>
      <c r="F33" s="14"/>
      <c r="G33" s="14"/>
    </row>
    <row r="34" spans="2:15">
      <c r="H34" s="14"/>
      <c r="I34" s="14"/>
      <c r="J34" s="14"/>
      <c r="K34" s="14"/>
      <c r="L34" s="14"/>
      <c r="M34" s="14"/>
      <c r="N34" s="14"/>
      <c r="O34" s="14"/>
    </row>
    <row r="35" spans="2:15">
      <c r="H35" s="14"/>
      <c r="I35" s="14"/>
      <c r="J35" s="14"/>
      <c r="K35" s="14"/>
      <c r="L35" s="14"/>
      <c r="M35" s="14"/>
      <c r="N35" s="14"/>
      <c r="O35" s="1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2:AD33"/>
  <sheetViews>
    <sheetView zoomScale="89" zoomScaleNormal="89" workbookViewId="0">
      <selection activeCell="A5" sqref="A5:A6"/>
    </sheetView>
  </sheetViews>
  <sheetFormatPr defaultRowHeight="14.25"/>
  <cols>
    <col min="1" max="1" width="13.125" customWidth="1"/>
    <col min="2" max="2" width="9.375" customWidth="1"/>
    <col min="3" max="3" width="9.625" customWidth="1"/>
    <col min="4" max="4" width="10.875" customWidth="1"/>
    <col min="5" max="5" width="11.875" customWidth="1"/>
    <col min="6" max="6" width="14.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27" ht="24" customHeight="1" thickBot="1">
      <c r="A3" s="75"/>
      <c r="B3" s="75"/>
      <c r="C3" s="75"/>
      <c r="D3" s="75"/>
      <c r="E3" s="75"/>
      <c r="F3" s="75"/>
      <c r="G3" s="76"/>
      <c r="H3" s="77"/>
      <c r="I3" s="77"/>
      <c r="J3" s="78"/>
      <c r="K3" s="78"/>
      <c r="L3" s="40" t="s">
        <v>20</v>
      </c>
      <c r="M3" s="77"/>
      <c r="N3" s="79"/>
      <c r="O3" s="77"/>
      <c r="P3" s="77"/>
      <c r="Q3" s="80"/>
      <c r="R3" s="12"/>
      <c r="S3" s="12"/>
      <c r="T3" s="12"/>
      <c r="U3" s="12"/>
      <c r="V3" s="12"/>
      <c r="W3" s="12"/>
      <c r="X3" s="12"/>
      <c r="Y3" s="12"/>
      <c r="Z3" s="12"/>
      <c r="AA3" s="12"/>
    </row>
    <row r="4" spans="1:27" ht="26.25" thickBot="1">
      <c r="A4" s="81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0.2</v>
      </c>
      <c r="I4" s="85">
        <v>0.25</v>
      </c>
      <c r="J4" s="84">
        <v>0.3</v>
      </c>
      <c r="K4" s="84">
        <v>0.4</v>
      </c>
      <c r="L4" s="84">
        <v>0.5</v>
      </c>
      <c r="M4" s="84">
        <v>0.6</v>
      </c>
      <c r="N4" s="84">
        <v>0.7</v>
      </c>
      <c r="O4" s="84">
        <v>0.8</v>
      </c>
      <c r="P4" s="84">
        <v>0.9</v>
      </c>
      <c r="Q4" s="72">
        <v>1</v>
      </c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283">
        <v>2</v>
      </c>
      <c r="B5" s="46">
        <v>6.5</v>
      </c>
      <c r="C5" s="47">
        <v>6</v>
      </c>
      <c r="D5" s="47"/>
      <c r="E5" s="47"/>
      <c r="F5" s="48"/>
      <c r="G5" s="48"/>
      <c r="H5" s="49"/>
      <c r="I5" s="21">
        <v>1</v>
      </c>
      <c r="J5" s="49"/>
      <c r="K5" s="49"/>
      <c r="L5" s="49"/>
      <c r="M5" s="48"/>
      <c r="N5" s="48"/>
      <c r="O5" s="47"/>
      <c r="P5" s="47"/>
      <c r="Q5" s="42"/>
      <c r="R5" s="14"/>
      <c r="S5" s="14"/>
      <c r="T5" s="14"/>
      <c r="U5" s="14"/>
      <c r="V5" s="14"/>
      <c r="W5" s="14"/>
      <c r="X5" s="6"/>
      <c r="Y5" s="6"/>
      <c r="Z5" s="6"/>
      <c r="AA5" s="6"/>
    </row>
    <row r="6" spans="1:27" ht="26.25" thickBot="1">
      <c r="A6" s="283">
        <v>2</v>
      </c>
      <c r="B6" s="42">
        <v>9.5</v>
      </c>
      <c r="C6" s="42">
        <v>6.7</v>
      </c>
      <c r="D6" s="42"/>
      <c r="E6" s="42"/>
      <c r="F6" s="43"/>
      <c r="G6" s="43"/>
      <c r="H6" s="44"/>
      <c r="I6" s="8"/>
      <c r="J6" s="44"/>
      <c r="K6" s="44"/>
      <c r="L6" s="44"/>
      <c r="M6" s="43"/>
      <c r="N6" s="43"/>
      <c r="O6" s="43"/>
      <c r="P6" s="43"/>
      <c r="Q6" s="43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25.5">
      <c r="A7" s="15"/>
      <c r="B7" s="16"/>
      <c r="C7" s="16"/>
      <c r="D7" s="17"/>
      <c r="E7" s="17"/>
      <c r="F7" s="18"/>
      <c r="G7" s="18"/>
      <c r="H7" s="19"/>
      <c r="I7" s="20"/>
      <c r="J7" s="19"/>
      <c r="K7" s="19"/>
      <c r="L7" s="19"/>
      <c r="M7" s="18"/>
      <c r="N7" s="18"/>
      <c r="O7" s="18"/>
      <c r="P7" s="18"/>
      <c r="Q7" s="18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5.5">
      <c r="A8" s="15"/>
      <c r="B8" s="16"/>
      <c r="C8" s="16"/>
      <c r="D8" s="17"/>
      <c r="E8" s="17"/>
      <c r="F8" s="18"/>
      <c r="G8" s="18"/>
      <c r="H8" s="19"/>
      <c r="I8" s="20"/>
      <c r="J8" s="19"/>
      <c r="K8" s="19"/>
      <c r="L8" s="19"/>
      <c r="M8" s="18"/>
      <c r="N8" s="18"/>
      <c r="O8" s="18"/>
      <c r="P8" s="18"/>
      <c r="Q8" s="18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5.5">
      <c r="A9" s="15"/>
      <c r="B9" s="16"/>
      <c r="C9" s="16"/>
      <c r="D9" s="17"/>
      <c r="E9" s="17"/>
      <c r="F9" s="18"/>
      <c r="G9" s="18"/>
      <c r="H9" s="19"/>
      <c r="I9" s="20"/>
      <c r="J9" s="19"/>
      <c r="K9" s="19"/>
      <c r="L9" s="19"/>
      <c r="M9" s="18"/>
      <c r="N9" s="18"/>
      <c r="O9" s="18"/>
      <c r="P9" s="18"/>
      <c r="Q9" s="18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sortState ref="A5:P6">
    <sortCondition ref="B5:B6"/>
  </sortState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>
  <dimension ref="A2:O35"/>
  <sheetViews>
    <sheetView workbookViewId="0">
      <selection activeCell="B4" sqref="B4"/>
    </sheetView>
  </sheetViews>
  <sheetFormatPr defaultRowHeight="14.25"/>
  <cols>
    <col min="1" max="1" width="20.75" customWidth="1"/>
    <col min="2" max="2" width="24.625" customWidth="1"/>
    <col min="3" max="3" width="13.375" customWidth="1"/>
    <col min="4" max="4" width="16.625" customWidth="1"/>
    <col min="5" max="5" width="17.875" customWidth="1"/>
    <col min="6" max="6" width="23.75" customWidth="1"/>
    <col min="7" max="7" width="23.25" customWidth="1"/>
    <col min="8" max="8" width="21.125" customWidth="1"/>
    <col min="9" max="9" width="14" customWidth="1"/>
    <col min="10" max="10" width="12" customWidth="1"/>
    <col min="11" max="11" width="17.375" customWidth="1"/>
    <col min="12" max="12" width="24" customWidth="1"/>
    <col min="13" max="13" width="14.125" customWidth="1"/>
    <col min="14" max="14" width="19.5" customWidth="1"/>
    <col min="15" max="15" width="18.5" customWidth="1"/>
    <col min="16" max="17" width="12.25" customWidth="1"/>
    <col min="18" max="18" width="15.125" customWidth="1"/>
  </cols>
  <sheetData>
    <row r="2" spans="1:7" ht="77.25" customHeight="1" thickBot="1"/>
    <row r="3" spans="1:7" ht="41.25" customHeight="1" thickBot="1">
      <c r="A3" s="192" t="s">
        <v>100</v>
      </c>
      <c r="B3" s="193" t="s">
        <v>51</v>
      </c>
      <c r="C3" s="73" t="s">
        <v>14</v>
      </c>
      <c r="D3" s="194" t="s">
        <v>6</v>
      </c>
      <c r="E3" s="194" t="s">
        <v>54</v>
      </c>
      <c r="F3" s="195" t="s">
        <v>101</v>
      </c>
      <c r="G3" s="195" t="s">
        <v>117</v>
      </c>
    </row>
    <row r="4" spans="1:7" ht="52.5" customHeight="1" thickBot="1">
      <c r="A4" s="167" t="s">
        <v>109</v>
      </c>
      <c r="B4" s="123"/>
      <c r="C4" s="197">
        <v>1</v>
      </c>
      <c r="D4" s="170"/>
      <c r="E4" s="170"/>
      <c r="F4" s="123" t="s">
        <v>102</v>
      </c>
      <c r="G4" s="168">
        <v>900</v>
      </c>
    </row>
    <row r="5" spans="1:7" ht="53.25" customHeight="1"/>
    <row r="6" spans="1:7" ht="60" customHeight="1"/>
    <row r="7" spans="1:7" ht="64.5" customHeight="1">
      <c r="A7" s="162"/>
      <c r="B7" s="163"/>
      <c r="C7" s="153"/>
      <c r="D7" s="165"/>
      <c r="E7" s="164"/>
    </row>
    <row r="8" spans="1:7" ht="57" customHeight="1">
      <c r="A8" s="198"/>
      <c r="B8" s="199"/>
      <c r="C8" s="200"/>
      <c r="D8" s="201"/>
      <c r="E8" s="199"/>
    </row>
    <row r="9" spans="1:7" ht="20.25">
      <c r="A9" s="198"/>
      <c r="B9" s="199"/>
      <c r="C9" s="200"/>
      <c r="D9" s="199"/>
      <c r="E9" s="199"/>
    </row>
    <row r="10" spans="1:7" ht="20.25">
      <c r="A10" s="198"/>
      <c r="B10" s="14"/>
      <c r="C10" s="19"/>
      <c r="D10" s="201"/>
      <c r="E10" s="201"/>
    </row>
    <row r="11" spans="1:7" ht="70.5" customHeight="1">
      <c r="A11" s="198"/>
      <c r="B11" s="201"/>
      <c r="C11" s="19"/>
      <c r="D11" s="19"/>
      <c r="E11" s="19"/>
    </row>
    <row r="12" spans="1:7" ht="52.5" customHeight="1">
      <c r="A12" s="198"/>
      <c r="B12" s="201"/>
      <c r="C12" s="19"/>
      <c r="D12" s="19"/>
      <c r="E12" s="19"/>
    </row>
    <row r="13" spans="1:7" ht="60.75" customHeight="1">
      <c r="A13" s="201"/>
      <c r="B13" s="14"/>
      <c r="C13" s="201"/>
      <c r="D13" s="14"/>
      <c r="E13" s="14"/>
    </row>
    <row r="14" spans="1:7" ht="61.5" customHeight="1">
      <c r="A14" s="198"/>
      <c r="B14" s="14"/>
      <c r="C14" s="201"/>
      <c r="D14" s="14"/>
      <c r="E14" s="14"/>
    </row>
    <row r="15" spans="1:7" ht="56.25" customHeight="1">
      <c r="A15" s="201"/>
      <c r="B15" s="14"/>
      <c r="C15" s="201"/>
      <c r="D15" s="14"/>
      <c r="E15" s="14"/>
    </row>
    <row r="16" spans="1:7" ht="46.5" customHeight="1">
      <c r="A16" s="201"/>
      <c r="B16" s="14"/>
      <c r="C16" s="201"/>
      <c r="D16" s="201"/>
      <c r="E16" s="201"/>
    </row>
    <row r="17" spans="1:7" ht="51.75" customHeight="1">
      <c r="A17" s="202"/>
      <c r="B17" s="14"/>
      <c r="C17" s="201"/>
      <c r="D17" s="14"/>
      <c r="E17" s="14"/>
    </row>
    <row r="18" spans="1:7" ht="49.5" customHeight="1">
      <c r="A18" s="202"/>
      <c r="B18" s="14"/>
      <c r="C18" s="201"/>
      <c r="D18" s="14"/>
      <c r="E18" s="14"/>
    </row>
    <row r="19" spans="1:7" ht="49.5" customHeight="1">
      <c r="A19" s="198"/>
      <c r="B19" s="203"/>
      <c r="C19" s="201"/>
      <c r="D19" s="14"/>
      <c r="E19" s="14"/>
    </row>
    <row r="20" spans="1:7" ht="57.75" customHeight="1">
      <c r="A20" s="198"/>
      <c r="B20" s="203"/>
      <c r="C20" s="201"/>
      <c r="D20" s="14"/>
      <c r="E20" s="14"/>
    </row>
    <row r="21" spans="1:7" ht="51.75" customHeight="1">
      <c r="A21" s="198"/>
      <c r="B21" s="14"/>
      <c r="C21" s="201"/>
      <c r="D21" s="201"/>
      <c r="E21" s="201"/>
    </row>
    <row r="22" spans="1:7" ht="54.75" customHeight="1"/>
    <row r="23" spans="1:7" ht="51.75" customHeight="1"/>
    <row r="24" spans="1:7" ht="49.5" customHeight="1"/>
    <row r="29" spans="1:7">
      <c r="G29" s="14"/>
    </row>
    <row r="30" spans="1:7">
      <c r="G30" s="14"/>
    </row>
    <row r="31" spans="1:7" ht="24" customHeight="1">
      <c r="B31" s="14"/>
      <c r="C31" s="14"/>
      <c r="D31" s="14"/>
      <c r="E31" s="14"/>
      <c r="F31" s="14"/>
      <c r="G31" s="14"/>
    </row>
    <row r="32" spans="1:7">
      <c r="B32" s="14"/>
      <c r="C32" s="14"/>
      <c r="D32" s="14"/>
      <c r="E32" s="14"/>
      <c r="F32" s="14"/>
      <c r="G32" s="14"/>
    </row>
    <row r="34" spans="8:15">
      <c r="H34" s="14"/>
      <c r="I34" s="14"/>
      <c r="J34" s="14"/>
      <c r="K34" s="14"/>
      <c r="L34" s="14"/>
      <c r="M34" s="14"/>
      <c r="N34" s="14"/>
      <c r="O34" s="14"/>
    </row>
    <row r="35" spans="8:15">
      <c r="H35" s="14"/>
      <c r="I35" s="14"/>
      <c r="J35" s="14"/>
      <c r="K35" s="14"/>
      <c r="L35" s="14"/>
      <c r="M35" s="14"/>
      <c r="N35" s="14"/>
      <c r="O35" s="14"/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A2:O35"/>
  <sheetViews>
    <sheetView workbookViewId="0">
      <selection activeCell="A4" sqref="A4"/>
    </sheetView>
  </sheetViews>
  <sheetFormatPr defaultRowHeight="14.25"/>
  <cols>
    <col min="1" max="1" width="20.75" customWidth="1"/>
    <col min="2" max="2" width="24.625" customWidth="1"/>
    <col min="3" max="3" width="13.375" customWidth="1"/>
    <col min="4" max="4" width="16.625" customWidth="1"/>
    <col min="5" max="5" width="17.875" customWidth="1"/>
    <col min="6" max="6" width="23.75" customWidth="1"/>
    <col min="7" max="7" width="23.25" customWidth="1"/>
    <col min="8" max="8" width="21.125" customWidth="1"/>
    <col min="9" max="9" width="14" customWidth="1"/>
    <col min="10" max="10" width="12" customWidth="1"/>
    <col min="11" max="11" width="17.375" customWidth="1"/>
    <col min="12" max="12" width="24" customWidth="1"/>
    <col min="13" max="13" width="14.125" customWidth="1"/>
    <col min="14" max="14" width="19.5" customWidth="1"/>
    <col min="15" max="15" width="18.5" customWidth="1"/>
    <col min="16" max="17" width="12.25" customWidth="1"/>
    <col min="18" max="18" width="15.125" customWidth="1"/>
  </cols>
  <sheetData>
    <row r="2" spans="1:7" ht="77.25" customHeight="1" thickBot="1"/>
    <row r="3" spans="1:7" ht="41.25" customHeight="1" thickBot="1">
      <c r="A3" s="192" t="s">
        <v>100</v>
      </c>
      <c r="B3" s="193" t="s">
        <v>51</v>
      </c>
      <c r="C3" s="73" t="s">
        <v>14</v>
      </c>
      <c r="D3" s="194" t="s">
        <v>6</v>
      </c>
      <c r="E3" s="194" t="s">
        <v>54</v>
      </c>
      <c r="F3" s="195" t="s">
        <v>101</v>
      </c>
      <c r="G3" s="195" t="s">
        <v>117</v>
      </c>
    </row>
    <row r="4" spans="1:7" ht="52.5" customHeight="1" thickBot="1">
      <c r="A4" s="167" t="s">
        <v>146</v>
      </c>
      <c r="B4" s="123"/>
      <c r="C4" s="197">
        <v>1</v>
      </c>
      <c r="D4" s="170"/>
      <c r="E4" s="170"/>
      <c r="F4" s="123" t="s">
        <v>110</v>
      </c>
      <c r="G4" s="168">
        <v>81</v>
      </c>
    </row>
    <row r="5" spans="1:7" ht="53.25" customHeight="1"/>
    <row r="6" spans="1:7" ht="60" customHeight="1">
      <c r="A6" s="162"/>
      <c r="B6" s="163"/>
      <c r="C6" s="153"/>
      <c r="D6" s="165"/>
      <c r="E6" s="164"/>
    </row>
    <row r="7" spans="1:7" ht="64.5" customHeight="1">
      <c r="A7" s="198"/>
      <c r="B7" s="199"/>
      <c r="C7" s="200"/>
      <c r="D7" s="201"/>
      <c r="E7" s="199"/>
    </row>
    <row r="8" spans="1:7" ht="57" customHeight="1">
      <c r="A8" s="198"/>
      <c r="B8" s="199"/>
      <c r="C8" s="200"/>
      <c r="D8" s="199"/>
      <c r="E8" s="199"/>
    </row>
    <row r="9" spans="1:7" ht="20.25">
      <c r="A9" s="198"/>
      <c r="B9" s="14"/>
      <c r="C9" s="19"/>
      <c r="D9" s="201"/>
      <c r="E9" s="201"/>
    </row>
    <row r="10" spans="1:7" ht="20.25">
      <c r="A10" s="198"/>
      <c r="B10" s="201"/>
      <c r="C10" s="19"/>
      <c r="D10" s="19"/>
      <c r="E10" s="19"/>
    </row>
    <row r="11" spans="1:7" ht="70.5" customHeight="1">
      <c r="A11" s="198"/>
      <c r="B11" s="201"/>
      <c r="C11" s="19"/>
      <c r="D11" s="19"/>
      <c r="E11" s="19"/>
    </row>
    <row r="12" spans="1:7" ht="52.5" customHeight="1">
      <c r="A12" s="201"/>
      <c r="B12" s="14"/>
      <c r="C12" s="201"/>
      <c r="D12" s="14"/>
      <c r="E12" s="14"/>
    </row>
    <row r="13" spans="1:7" ht="60.75" customHeight="1">
      <c r="A13" s="198"/>
      <c r="B13" s="14"/>
      <c r="C13" s="201"/>
      <c r="D13" s="14"/>
      <c r="E13" s="14"/>
    </row>
    <row r="14" spans="1:7" ht="61.5" customHeight="1">
      <c r="A14" s="201"/>
      <c r="B14" s="14"/>
      <c r="C14" s="201"/>
      <c r="D14" s="14"/>
      <c r="E14" s="14"/>
    </row>
    <row r="15" spans="1:7" ht="56.25" customHeight="1">
      <c r="A15" s="201"/>
      <c r="B15" s="14"/>
      <c r="C15" s="201"/>
      <c r="D15" s="201"/>
      <c r="E15" s="201"/>
    </row>
    <row r="16" spans="1:7" ht="46.5" customHeight="1">
      <c r="A16" s="202"/>
      <c r="B16" s="14"/>
      <c r="C16" s="201"/>
      <c r="D16" s="14"/>
      <c r="E16" s="14"/>
    </row>
    <row r="17" spans="1:7" ht="51.75" customHeight="1">
      <c r="A17" s="202"/>
      <c r="B17" s="14"/>
      <c r="C17" s="201"/>
      <c r="D17" s="14"/>
      <c r="E17" s="14"/>
    </row>
    <row r="18" spans="1:7" ht="49.5" customHeight="1">
      <c r="A18" s="198"/>
      <c r="B18" s="203"/>
      <c r="C18" s="201"/>
      <c r="D18" s="14"/>
      <c r="E18" s="14"/>
    </row>
    <row r="19" spans="1:7" ht="49.5" customHeight="1">
      <c r="A19" s="198"/>
      <c r="B19" s="203"/>
      <c r="C19" s="201"/>
      <c r="D19" s="14"/>
      <c r="E19" s="14"/>
    </row>
    <row r="20" spans="1:7" ht="57.75" customHeight="1">
      <c r="A20" s="198"/>
      <c r="B20" s="14"/>
      <c r="C20" s="201"/>
      <c r="D20" s="201"/>
      <c r="E20" s="201"/>
    </row>
    <row r="21" spans="1:7" ht="51.75" customHeight="1"/>
    <row r="22" spans="1:7" ht="54.75" customHeight="1"/>
    <row r="23" spans="1:7" ht="51.75" customHeight="1"/>
    <row r="24" spans="1:7" ht="49.5" customHeight="1"/>
    <row r="28" spans="1:7">
      <c r="G28" s="14"/>
    </row>
    <row r="29" spans="1:7">
      <c r="G29" s="14"/>
    </row>
    <row r="30" spans="1:7">
      <c r="B30" s="14"/>
      <c r="C30" s="14"/>
      <c r="D30" s="14"/>
      <c r="E30" s="14"/>
      <c r="F30" s="14"/>
      <c r="G30" s="14"/>
    </row>
    <row r="31" spans="1:7" ht="24" customHeight="1">
      <c r="B31" s="14"/>
      <c r="C31" s="14"/>
      <c r="D31" s="14"/>
      <c r="E31" s="14"/>
      <c r="F31" s="14"/>
      <c r="G31" s="14"/>
    </row>
    <row r="34" spans="8:15">
      <c r="H34" s="14"/>
      <c r="I34" s="14"/>
      <c r="J34" s="14"/>
      <c r="K34" s="14"/>
      <c r="L34" s="14"/>
      <c r="M34" s="14"/>
      <c r="N34" s="14"/>
      <c r="O34" s="14"/>
    </row>
    <row r="35" spans="8:15">
      <c r="H35" s="14"/>
      <c r="I35" s="14"/>
      <c r="J35" s="14"/>
      <c r="K35" s="14"/>
      <c r="L35" s="14"/>
      <c r="M35" s="14"/>
      <c r="N35" s="14"/>
      <c r="O35" s="14"/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B2:U20"/>
  <sheetViews>
    <sheetView workbookViewId="0">
      <selection activeCell="E6" sqref="E6:E8"/>
    </sheetView>
  </sheetViews>
  <sheetFormatPr defaultRowHeight="14.25"/>
  <cols>
    <col min="2" max="2" width="17.375" customWidth="1"/>
    <col min="3" max="3" width="18.5" customWidth="1"/>
    <col min="4" max="4" width="16.5" customWidth="1"/>
    <col min="5" max="5" width="16.25" customWidth="1"/>
    <col min="6" max="7" width="18.875" customWidth="1"/>
    <col min="8" max="8" width="17.5" customWidth="1"/>
    <col min="9" max="9" width="10.375" customWidth="1"/>
    <col min="12" max="12" width="9" customWidth="1"/>
    <col min="17" max="17" width="10.875" customWidth="1"/>
    <col min="18" max="18" width="10.375" customWidth="1"/>
  </cols>
  <sheetData>
    <row r="2" spans="2:21" ht="37.5" customHeight="1">
      <c r="B2" s="1"/>
      <c r="D2" s="1"/>
      <c r="E2" s="2"/>
      <c r="F2" s="3"/>
      <c r="G2" s="3"/>
      <c r="I2" s="1"/>
      <c r="J2" s="1"/>
    </row>
    <row r="3" spans="2:21" ht="20.25">
      <c r="H3" s="4"/>
    </row>
    <row r="4" spans="2:21" ht="21" thickBot="1">
      <c r="B4" s="4"/>
    </row>
    <row r="5" spans="2:21" ht="30" customHeight="1" thickBot="1">
      <c r="E5" s="127" t="s">
        <v>13</v>
      </c>
      <c r="F5" s="128" t="s">
        <v>14</v>
      </c>
      <c r="G5" s="83" t="s">
        <v>126</v>
      </c>
      <c r="H5" s="127" t="s">
        <v>15</v>
      </c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</row>
    <row r="6" spans="2:21" ht="26.25" thickBot="1">
      <c r="E6" s="306">
        <v>53</v>
      </c>
      <c r="F6" s="147">
        <v>1</v>
      </c>
      <c r="G6" s="147"/>
      <c r="H6" s="147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6"/>
    </row>
    <row r="7" spans="2:21" ht="26.25" thickBot="1">
      <c r="E7" s="306">
        <v>53.28</v>
      </c>
      <c r="F7" s="147">
        <v>1</v>
      </c>
      <c r="G7" s="147"/>
      <c r="H7" s="147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</row>
    <row r="8" spans="2:21" ht="26.25" thickBot="1">
      <c r="E8" s="306">
        <v>57.28</v>
      </c>
      <c r="F8" s="147">
        <v>1</v>
      </c>
      <c r="G8" s="147"/>
      <c r="H8" s="147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</row>
    <row r="9" spans="2:21" ht="25.5">
      <c r="B9" s="6"/>
      <c r="C9" s="14"/>
      <c r="D9" s="1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</row>
    <row r="10" spans="2:21" ht="25.5">
      <c r="B10" s="6"/>
      <c r="C10" s="14"/>
      <c r="D10" s="14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</row>
    <row r="11" spans="2:21" ht="25.5">
      <c r="B11" s="6"/>
      <c r="C11" s="14"/>
      <c r="D11" s="14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</row>
    <row r="12" spans="2:21" ht="25.5">
      <c r="B12" s="6"/>
      <c r="C12" s="14"/>
      <c r="D12" s="1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</row>
    <row r="13" spans="2:21" ht="25.5">
      <c r="B13" s="6"/>
      <c r="C13" s="14"/>
      <c r="D13" s="14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</row>
    <row r="14" spans="2:21" ht="25.5">
      <c r="B14" s="6"/>
      <c r="C14" s="14"/>
      <c r="D14" s="14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</row>
    <row r="15" spans="2:21" ht="25.5">
      <c r="B15" s="6"/>
      <c r="C15" s="14"/>
      <c r="D15" s="14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</row>
    <row r="16" spans="2:21" ht="25.5">
      <c r="B16" s="6"/>
      <c r="C16" s="14"/>
      <c r="D16" s="14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</row>
    <row r="17" spans="2:18" ht="25.5">
      <c r="B17" s="6"/>
      <c r="C17" s="14"/>
      <c r="D17" s="14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</row>
    <row r="18" spans="2:18" ht="25.5">
      <c r="B18" s="6"/>
      <c r="C18" s="14"/>
      <c r="D18" s="14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</row>
    <row r="19" spans="2:18" ht="25.5">
      <c r="B19" s="6"/>
      <c r="C19" s="14"/>
      <c r="D19" s="14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</row>
    <row r="20" spans="2:18" ht="25.5">
      <c r="B20" s="6"/>
      <c r="C20" s="14"/>
      <c r="D20" s="14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</row>
  </sheetData>
  <mergeCells count="1">
    <mergeCell ref="J5:U5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B2:U20"/>
  <sheetViews>
    <sheetView topLeftCell="B1" workbookViewId="0">
      <selection activeCell="D5" sqref="D5"/>
    </sheetView>
  </sheetViews>
  <sheetFormatPr defaultRowHeight="14.25"/>
  <cols>
    <col min="2" max="2" width="17.375" customWidth="1"/>
    <col min="3" max="3" width="18.5" customWidth="1"/>
    <col min="4" max="4" width="16.5" customWidth="1"/>
    <col min="5" max="6" width="16.25" customWidth="1"/>
    <col min="7" max="7" width="18.875" customWidth="1"/>
    <col min="8" max="8" width="17.5" customWidth="1"/>
    <col min="9" max="9" width="10.375" customWidth="1"/>
    <col min="12" max="12" width="9" customWidth="1"/>
    <col min="17" max="17" width="10.875" customWidth="1"/>
    <col min="18" max="18" width="10.375" customWidth="1"/>
  </cols>
  <sheetData>
    <row r="2" spans="2:21" ht="37.5" customHeight="1">
      <c r="B2" s="1"/>
      <c r="D2" s="1"/>
      <c r="E2" s="2"/>
      <c r="F2" s="2"/>
      <c r="G2" s="3"/>
      <c r="I2" s="1"/>
      <c r="J2" s="1"/>
    </row>
    <row r="3" spans="2:21" ht="20.25">
      <c r="G3" s="4"/>
    </row>
    <row r="4" spans="2:21" ht="21" thickBot="1">
      <c r="B4" s="4"/>
    </row>
    <row r="5" spans="2:21" ht="30" customHeight="1" thickBot="1">
      <c r="D5" s="127" t="s">
        <v>13</v>
      </c>
      <c r="E5" s="128" t="s">
        <v>14</v>
      </c>
      <c r="F5" s="127" t="s">
        <v>23</v>
      </c>
      <c r="G5" s="127" t="s">
        <v>15</v>
      </c>
      <c r="H5" s="129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</row>
    <row r="6" spans="2:21" ht="26.25" thickBot="1">
      <c r="D6" s="306">
        <v>53</v>
      </c>
      <c r="E6" s="147">
        <v>1</v>
      </c>
      <c r="F6" s="147"/>
      <c r="G6" s="122"/>
      <c r="H6" s="1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6"/>
    </row>
    <row r="7" spans="2:21" ht="26.25" thickBot="1">
      <c r="D7" s="306">
        <v>53</v>
      </c>
      <c r="E7" s="147">
        <v>1</v>
      </c>
      <c r="F7" s="147">
        <v>0.4</v>
      </c>
      <c r="G7" s="122"/>
      <c r="H7" s="14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</row>
    <row r="8" spans="2:21" ht="25.5">
      <c r="B8" s="6"/>
      <c r="C8" s="14"/>
      <c r="D8" s="14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</row>
    <row r="9" spans="2:21" ht="25.5">
      <c r="B9" s="6"/>
      <c r="C9" s="14"/>
      <c r="D9" s="14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</row>
    <row r="10" spans="2:21" ht="25.5">
      <c r="B10" s="6"/>
      <c r="C10" s="14"/>
      <c r="D10" s="1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</row>
    <row r="11" spans="2:21" ht="25.5">
      <c r="B11" s="6"/>
      <c r="C11" s="14"/>
      <c r="D11" s="1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</row>
    <row r="12" spans="2:21" ht="25.5"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</row>
    <row r="13" spans="2:21" ht="25.5"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</row>
    <row r="14" spans="2:21" ht="25.5"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</row>
    <row r="15" spans="2:21" ht="25.5"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</row>
    <row r="16" spans="2:21" ht="25.5"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</row>
    <row r="17" spans="2:18" ht="25.5"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</row>
    <row r="18" spans="2:18" ht="25.5"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</row>
    <row r="19" spans="2:18" ht="25.5"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</row>
    <row r="20" spans="2:18" ht="25.5">
      <c r="B20" s="6"/>
      <c r="C20" s="14"/>
      <c r="D20" s="14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</row>
  </sheetData>
  <mergeCells count="1">
    <mergeCell ref="J5:U5"/>
  </mergeCell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>
  <dimension ref="A2:AA33"/>
  <sheetViews>
    <sheetView workbookViewId="0">
      <selection activeCell="F16" sqref="F16"/>
    </sheetView>
  </sheetViews>
  <sheetFormatPr defaultRowHeight="14.25"/>
  <cols>
    <col min="1" max="1" width="13" customWidth="1"/>
    <col min="2" max="2" width="9.375" customWidth="1"/>
    <col min="3" max="3" width="9.625" customWidth="1"/>
    <col min="4" max="4" width="10.875" customWidth="1"/>
    <col min="5" max="5" width="11.375" customWidth="1"/>
    <col min="6" max="6" width="15.37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9.25" customWidth="1"/>
    <col min="18" max="18" width="10.375" customWidth="1"/>
  </cols>
  <sheetData>
    <row r="2" spans="1:27" ht="77.25" customHeight="1" thickBot="1"/>
    <row r="3" spans="1:27" ht="24" customHeight="1" thickBot="1">
      <c r="A3" s="205"/>
      <c r="B3" s="205"/>
      <c r="C3" s="205"/>
      <c r="D3" s="205"/>
      <c r="E3" s="205"/>
      <c r="F3" s="205"/>
      <c r="G3" s="206"/>
      <c r="H3" s="94"/>
      <c r="I3" s="94"/>
      <c r="J3" s="94"/>
      <c r="K3" s="94"/>
      <c r="L3" s="114" t="s">
        <v>39</v>
      </c>
      <c r="M3" s="94"/>
      <c r="N3" s="94"/>
      <c r="O3" s="94"/>
      <c r="P3" s="94"/>
      <c r="Q3" s="207"/>
      <c r="R3" s="12"/>
      <c r="S3" s="12"/>
      <c r="T3" s="12"/>
      <c r="U3" s="12"/>
      <c r="V3" s="12"/>
      <c r="W3" s="12"/>
      <c r="X3" s="12"/>
      <c r="Y3" s="12"/>
      <c r="Z3" s="12"/>
    </row>
    <row r="4" spans="1:27" ht="26.25" thickBot="1">
      <c r="A4" s="73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0.2</v>
      </c>
      <c r="I4" s="85">
        <v>0.25</v>
      </c>
      <c r="J4" s="84">
        <v>0.3</v>
      </c>
      <c r="K4" s="84">
        <v>0.4</v>
      </c>
      <c r="L4" s="84">
        <v>0.5</v>
      </c>
      <c r="M4" s="84">
        <v>0.6</v>
      </c>
      <c r="N4" s="84">
        <v>0.7</v>
      </c>
      <c r="O4" s="84">
        <v>0.8</v>
      </c>
      <c r="P4" s="84">
        <v>0.9</v>
      </c>
      <c r="Q4" s="72">
        <v>1</v>
      </c>
      <c r="S4" s="6"/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272">
        <v>1</v>
      </c>
      <c r="B5" s="123">
        <v>45</v>
      </c>
      <c r="C5" s="123">
        <v>35</v>
      </c>
      <c r="D5" s="123"/>
      <c r="E5" s="123"/>
      <c r="F5" s="123"/>
      <c r="G5" s="123"/>
      <c r="H5" s="175">
        <v>1</v>
      </c>
      <c r="I5" s="123"/>
      <c r="J5" s="123"/>
      <c r="K5" s="123"/>
      <c r="L5" s="123">
        <v>1</v>
      </c>
      <c r="M5" s="123"/>
      <c r="N5" s="123"/>
      <c r="O5" s="123"/>
      <c r="P5" s="123"/>
      <c r="Q5" s="123"/>
      <c r="S5" s="14"/>
      <c r="T5" s="14"/>
      <c r="U5" s="14"/>
      <c r="V5" s="14"/>
      <c r="W5" s="14"/>
      <c r="X5" s="6"/>
      <c r="Y5" s="6"/>
      <c r="Z5" s="6"/>
      <c r="AA5" s="6"/>
    </row>
    <row r="6" spans="1:27" ht="26.25" thickBot="1">
      <c r="A6" s="272">
        <v>1</v>
      </c>
      <c r="B6" s="123">
        <v>66</v>
      </c>
      <c r="C6" s="123">
        <v>38</v>
      </c>
      <c r="D6" s="123"/>
      <c r="E6" s="123"/>
      <c r="F6" s="123"/>
      <c r="G6" s="123"/>
      <c r="H6" s="175"/>
      <c r="I6" s="123"/>
      <c r="J6" s="123"/>
      <c r="K6" s="123"/>
      <c r="L6" s="123"/>
      <c r="M6" s="123"/>
      <c r="N6" s="123"/>
      <c r="O6" s="123"/>
      <c r="P6" s="123"/>
      <c r="Q6" s="123"/>
      <c r="S6" s="6"/>
      <c r="T6" s="6"/>
      <c r="U6" s="6"/>
      <c r="V6" s="6"/>
      <c r="W6" s="6"/>
      <c r="X6" s="6"/>
      <c r="Y6" s="6"/>
      <c r="Z6" s="6"/>
      <c r="AA6" s="6"/>
    </row>
    <row r="7" spans="1:27" ht="21" thickBot="1">
      <c r="A7" s="272">
        <v>3</v>
      </c>
      <c r="B7" s="144">
        <v>85</v>
      </c>
      <c r="C7" s="123">
        <v>5</v>
      </c>
      <c r="D7" s="123"/>
      <c r="E7" s="123"/>
      <c r="F7" s="123"/>
      <c r="G7" s="123">
        <v>7</v>
      </c>
      <c r="H7" s="175"/>
      <c r="I7" s="123"/>
      <c r="J7" s="123">
        <v>2</v>
      </c>
      <c r="K7" s="123">
        <v>2</v>
      </c>
      <c r="L7" s="123">
        <v>2</v>
      </c>
      <c r="M7" s="123"/>
      <c r="N7" s="123">
        <v>3</v>
      </c>
      <c r="O7" s="123"/>
      <c r="P7" s="123"/>
      <c r="Q7" s="123"/>
    </row>
    <row r="8" spans="1:27" ht="21" thickBot="1">
      <c r="A8" s="272">
        <v>1</v>
      </c>
      <c r="B8" s="123">
        <v>110</v>
      </c>
      <c r="C8" s="123">
        <v>5</v>
      </c>
      <c r="D8" s="123"/>
      <c r="E8" s="123"/>
      <c r="F8" s="123"/>
      <c r="G8" s="123"/>
      <c r="H8" s="123"/>
      <c r="I8" s="123"/>
      <c r="J8" s="123"/>
      <c r="K8" s="123">
        <v>1</v>
      </c>
      <c r="L8" s="123">
        <v>2</v>
      </c>
      <c r="M8" s="123"/>
      <c r="N8" s="123"/>
      <c r="O8" s="123"/>
      <c r="P8" s="123"/>
      <c r="Q8" s="123"/>
    </row>
    <row r="10" spans="1:27" ht="25.5">
      <c r="A10" s="6"/>
      <c r="B10" s="6"/>
    </row>
    <row r="11" spans="1:27" ht="25.5">
      <c r="A11" s="6"/>
      <c r="B11" s="6"/>
      <c r="C11" s="6"/>
      <c r="D11" s="6"/>
      <c r="E11" s="6"/>
      <c r="F11" s="6"/>
      <c r="G11" s="6"/>
      <c r="H11" s="6"/>
      <c r="I11" s="6"/>
      <c r="J11" s="6"/>
    </row>
    <row r="12" spans="1:27" ht="25.5">
      <c r="A12" s="6"/>
      <c r="B12" s="6"/>
      <c r="C12" s="6"/>
      <c r="D12" s="6"/>
      <c r="E12" s="6"/>
      <c r="F12" s="6"/>
      <c r="G12" s="6"/>
      <c r="H12" s="6"/>
      <c r="I12" s="6"/>
      <c r="J12" s="6"/>
    </row>
    <row r="13" spans="1:27" ht="25.5">
      <c r="A13" s="6"/>
      <c r="B13" s="6"/>
      <c r="C13" s="6"/>
      <c r="D13" s="6"/>
      <c r="E13" s="6"/>
      <c r="F13" s="6"/>
      <c r="G13" s="6"/>
      <c r="H13" s="6"/>
      <c r="I13" s="6"/>
      <c r="J13" s="6"/>
    </row>
    <row r="14" spans="1:27" ht="25.5">
      <c r="A14" s="6"/>
      <c r="B14" s="6"/>
      <c r="C14" s="6"/>
      <c r="D14" s="6"/>
      <c r="E14" s="6"/>
      <c r="F14" s="6"/>
      <c r="G14" s="6"/>
      <c r="H14" s="6"/>
      <c r="I14" s="6"/>
      <c r="J14" s="6"/>
    </row>
    <row r="15" spans="1:27" ht="25.5">
      <c r="A15" s="6"/>
      <c r="B15" s="6"/>
      <c r="C15" s="6"/>
      <c r="D15" s="6"/>
      <c r="E15" s="6"/>
      <c r="F15" s="6"/>
      <c r="G15" s="6"/>
      <c r="H15" s="6"/>
      <c r="I15" s="6"/>
      <c r="J15" s="6"/>
    </row>
    <row r="16" spans="1:27" ht="25.5">
      <c r="A16" s="6"/>
      <c r="B16" s="6"/>
      <c r="C16" s="6"/>
      <c r="D16" s="6"/>
      <c r="E16" s="6"/>
      <c r="F16" s="6"/>
      <c r="G16" s="6"/>
      <c r="H16" s="6"/>
      <c r="I16" s="6"/>
      <c r="J16" s="6"/>
    </row>
    <row r="17" spans="1:16" ht="25.5">
      <c r="A17" s="6"/>
      <c r="B17" s="6"/>
      <c r="C17" s="6"/>
      <c r="D17" s="6"/>
      <c r="E17" s="6"/>
      <c r="F17" s="6"/>
      <c r="G17" s="6"/>
      <c r="H17" s="6"/>
      <c r="I17" s="6"/>
      <c r="J17" s="6"/>
    </row>
    <row r="18" spans="1:16" ht="25.5">
      <c r="A18" s="6"/>
      <c r="B18" s="6"/>
      <c r="C18" s="6"/>
      <c r="D18" s="6"/>
      <c r="E18" s="6"/>
      <c r="F18" s="6"/>
      <c r="G18" s="6"/>
      <c r="H18" s="6"/>
      <c r="I18" s="6"/>
      <c r="J18" s="6"/>
    </row>
    <row r="19" spans="1:16" ht="25.5">
      <c r="L19" s="6"/>
      <c r="M19" s="6"/>
    </row>
    <row r="20" spans="1:16" ht="25.5">
      <c r="L20" s="6"/>
      <c r="M20" s="6"/>
    </row>
    <row r="29" spans="1:16" ht="18" customHeight="1"/>
    <row r="30" spans="1:16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16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16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sortState ref="A5:P7">
    <sortCondition ref="B5:B7"/>
  </sortState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>
  <dimension ref="A3:E14"/>
  <sheetViews>
    <sheetView workbookViewId="0">
      <selection activeCell="C14" sqref="C14"/>
    </sheetView>
  </sheetViews>
  <sheetFormatPr defaultRowHeight="14.25"/>
  <cols>
    <col min="1" max="1" width="14.75" customWidth="1"/>
    <col min="2" max="2" width="18.5" customWidth="1"/>
    <col min="3" max="3" width="14.25" customWidth="1"/>
    <col min="4" max="4" width="34.625" customWidth="1"/>
    <col min="5" max="5" width="23.125" customWidth="1"/>
    <col min="7" max="7" width="9" customWidth="1"/>
  </cols>
  <sheetData>
    <row r="3" spans="1:5" ht="15" thickBot="1"/>
    <row r="4" spans="1:5" ht="33" customHeight="1" thickBot="1">
      <c r="A4" s="307" t="s">
        <v>0</v>
      </c>
      <c r="B4" s="308" t="s">
        <v>128</v>
      </c>
      <c r="C4" s="307" t="s">
        <v>14</v>
      </c>
      <c r="D4" s="307" t="s">
        <v>15</v>
      </c>
      <c r="E4" s="307" t="s">
        <v>117</v>
      </c>
    </row>
    <row r="5" spans="1:5" ht="43.5" customHeight="1" thickBot="1">
      <c r="A5" s="273" t="s">
        <v>4</v>
      </c>
      <c r="B5" s="273" t="s">
        <v>11</v>
      </c>
      <c r="C5" s="273">
        <v>10</v>
      </c>
      <c r="D5" s="273" t="s">
        <v>122</v>
      </c>
      <c r="E5" s="273">
        <v>248</v>
      </c>
    </row>
    <row r="6" spans="1:5" ht="25.5">
      <c r="B6" s="18"/>
      <c r="C6" s="18"/>
      <c r="D6" s="18"/>
      <c r="E6" s="18"/>
    </row>
    <row r="7" spans="1:5" ht="25.5" customHeight="1">
      <c r="B7" s="18"/>
      <c r="C7" s="18"/>
      <c r="D7" s="18"/>
      <c r="E7" s="18"/>
    </row>
    <row r="8" spans="1:5" ht="25.5">
      <c r="B8" s="18"/>
      <c r="C8" s="18"/>
      <c r="D8" s="18"/>
      <c r="E8" s="18"/>
    </row>
    <row r="9" spans="1:5" ht="25.5">
      <c r="B9" s="18"/>
      <c r="C9" s="18"/>
      <c r="D9" s="18"/>
      <c r="E9" s="18"/>
    </row>
    <row r="10" spans="1:5" ht="25.5">
      <c r="B10" s="18"/>
      <c r="C10" s="18"/>
      <c r="D10" s="18"/>
      <c r="E10" s="18"/>
    </row>
    <row r="11" spans="1:5" ht="25.5">
      <c r="B11" s="37"/>
      <c r="C11" s="37"/>
      <c r="D11" s="18"/>
      <c r="E11" s="37"/>
    </row>
    <row r="12" spans="1:5" ht="25.5">
      <c r="B12" s="37"/>
      <c r="C12" s="37"/>
      <c r="D12" s="18"/>
      <c r="E12" s="37"/>
    </row>
    <row r="13" spans="1:5" ht="25.5">
      <c r="B13" s="37"/>
      <c r="C13" s="37"/>
      <c r="D13" s="18"/>
      <c r="E13" s="37"/>
    </row>
    <row r="14" spans="1:5" ht="25.5">
      <c r="B14" s="18"/>
      <c r="C14" s="18"/>
      <c r="D14" s="18"/>
      <c r="E14" s="18"/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>
  <dimension ref="A3:E14"/>
  <sheetViews>
    <sheetView workbookViewId="0">
      <selection activeCell="A4" sqref="A4:E5"/>
    </sheetView>
  </sheetViews>
  <sheetFormatPr defaultRowHeight="14.25"/>
  <cols>
    <col min="1" max="1" width="14.75" customWidth="1"/>
    <col min="2" max="2" width="18.5" customWidth="1"/>
    <col min="3" max="3" width="17.125" customWidth="1"/>
    <col min="4" max="4" width="34.625" customWidth="1"/>
    <col min="5" max="5" width="23.125" customWidth="1"/>
    <col min="7" max="7" width="9" customWidth="1"/>
  </cols>
  <sheetData>
    <row r="3" spans="1:5" ht="15" thickBot="1"/>
    <row r="4" spans="1:5" ht="27.75" thickBot="1">
      <c r="A4" s="307" t="s">
        <v>0</v>
      </c>
      <c r="B4" s="308" t="s">
        <v>128</v>
      </c>
      <c r="C4" s="307" t="s">
        <v>14</v>
      </c>
      <c r="D4" s="307" t="s">
        <v>15</v>
      </c>
      <c r="E4" s="307" t="s">
        <v>117</v>
      </c>
    </row>
    <row r="5" spans="1:5" ht="23.25" thickBot="1">
      <c r="A5" s="273" t="s">
        <v>26</v>
      </c>
      <c r="B5" s="273" t="s">
        <v>11</v>
      </c>
      <c r="C5" s="273">
        <v>16</v>
      </c>
      <c r="D5" s="273" t="s">
        <v>122</v>
      </c>
      <c r="E5" s="273">
        <v>368</v>
      </c>
    </row>
    <row r="6" spans="1:5" ht="25.5">
      <c r="B6" s="18"/>
      <c r="C6" s="18"/>
      <c r="D6" s="18"/>
      <c r="E6" s="18"/>
    </row>
    <row r="7" spans="1:5" ht="25.5" customHeight="1">
      <c r="B7" s="18"/>
      <c r="C7" s="18"/>
      <c r="D7" s="18"/>
      <c r="E7" s="18"/>
    </row>
    <row r="8" spans="1:5" ht="25.5">
      <c r="B8" s="18"/>
      <c r="C8" s="18"/>
      <c r="D8" s="18"/>
      <c r="E8" s="18"/>
    </row>
    <row r="9" spans="1:5" ht="25.5">
      <c r="B9" s="18"/>
      <c r="C9" s="18"/>
      <c r="D9" s="18"/>
      <c r="E9" s="18"/>
    </row>
    <row r="10" spans="1:5" ht="25.5">
      <c r="B10" s="18"/>
      <c r="C10" s="18"/>
      <c r="D10" s="18"/>
      <c r="E10" s="18"/>
    </row>
    <row r="11" spans="1:5" ht="25.5">
      <c r="B11" s="37"/>
      <c r="C11" s="37"/>
      <c r="D11" s="18"/>
      <c r="E11" s="37"/>
    </row>
    <row r="12" spans="1:5" ht="25.5">
      <c r="B12" s="37"/>
      <c r="C12" s="37"/>
      <c r="D12" s="18"/>
      <c r="E12" s="37"/>
    </row>
    <row r="13" spans="1:5" ht="25.5">
      <c r="B13" s="37"/>
      <c r="C13" s="37"/>
      <c r="D13" s="18"/>
      <c r="E13" s="37"/>
    </row>
    <row r="14" spans="1:5" ht="25.5">
      <c r="B14" s="18"/>
      <c r="C14" s="18"/>
      <c r="D14" s="18"/>
      <c r="E14" s="18"/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3:E14"/>
  <sheetViews>
    <sheetView workbookViewId="0">
      <selection activeCell="A4" sqref="A4:E5"/>
    </sheetView>
  </sheetViews>
  <sheetFormatPr defaultRowHeight="14.25"/>
  <cols>
    <col min="1" max="1" width="14.75" customWidth="1"/>
    <col min="2" max="2" width="18.5" customWidth="1"/>
    <col min="3" max="3" width="15" customWidth="1"/>
    <col min="4" max="4" width="34.625" customWidth="1"/>
    <col min="5" max="5" width="23.125" customWidth="1"/>
    <col min="7" max="7" width="9" customWidth="1"/>
  </cols>
  <sheetData>
    <row r="3" spans="1:5" ht="15" thickBot="1"/>
    <row r="4" spans="1:5" ht="54.75" thickBot="1">
      <c r="A4" s="307" t="s">
        <v>0</v>
      </c>
      <c r="B4" s="308" t="s">
        <v>128</v>
      </c>
      <c r="C4" s="307" t="s">
        <v>14</v>
      </c>
      <c r="D4" s="307" t="s">
        <v>15</v>
      </c>
      <c r="E4" s="307" t="s">
        <v>117</v>
      </c>
    </row>
    <row r="5" spans="1:5" ht="45.75" thickBot="1">
      <c r="A5" s="273" t="s">
        <v>26</v>
      </c>
      <c r="B5" s="273" t="s">
        <v>11</v>
      </c>
      <c r="C5" s="273">
        <v>3</v>
      </c>
      <c r="D5" s="273" t="s">
        <v>120</v>
      </c>
      <c r="E5" s="273">
        <v>381</v>
      </c>
    </row>
    <row r="6" spans="1:5" ht="25.5">
      <c r="B6" s="18"/>
      <c r="C6" s="18"/>
      <c r="D6" s="18"/>
      <c r="E6" s="18"/>
    </row>
    <row r="7" spans="1:5" ht="25.5" customHeight="1">
      <c r="B7" s="18"/>
      <c r="C7" s="18"/>
      <c r="D7" s="18"/>
      <c r="E7" s="18"/>
    </row>
    <row r="8" spans="1:5" ht="25.5">
      <c r="B8" s="18"/>
      <c r="C8" s="18"/>
      <c r="D8" s="18"/>
      <c r="E8" s="18"/>
    </row>
    <row r="9" spans="1:5" ht="25.5">
      <c r="B9" s="18"/>
      <c r="C9" s="18"/>
      <c r="D9" s="18"/>
      <c r="E9" s="18"/>
    </row>
    <row r="10" spans="1:5" ht="25.5">
      <c r="B10" s="18"/>
      <c r="C10" s="18"/>
      <c r="D10" s="18"/>
      <c r="E10" s="18"/>
    </row>
    <row r="11" spans="1:5" ht="25.5">
      <c r="B11" s="37"/>
      <c r="C11" s="37"/>
      <c r="D11" s="18"/>
      <c r="E11" s="37"/>
    </row>
    <row r="12" spans="1:5" ht="25.5">
      <c r="B12" s="37"/>
      <c r="C12" s="37"/>
      <c r="D12" s="18"/>
      <c r="E12" s="37"/>
    </row>
    <row r="13" spans="1:5" ht="25.5">
      <c r="B13" s="37"/>
      <c r="C13" s="37"/>
      <c r="D13" s="18"/>
      <c r="E13" s="37"/>
    </row>
    <row r="14" spans="1:5" ht="25.5">
      <c r="B14" s="18"/>
      <c r="C14" s="18"/>
      <c r="D14" s="18"/>
      <c r="E14" s="18"/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>
  <dimension ref="A3:E14"/>
  <sheetViews>
    <sheetView workbookViewId="0">
      <selection activeCell="A4" sqref="A4:E5"/>
    </sheetView>
  </sheetViews>
  <sheetFormatPr defaultRowHeight="14.25"/>
  <cols>
    <col min="1" max="1" width="14.75" customWidth="1"/>
    <col min="2" max="2" width="18.5" customWidth="1"/>
    <col min="3" max="3" width="15.375" customWidth="1"/>
    <col min="4" max="4" width="34.625" customWidth="1"/>
    <col min="5" max="5" width="23.125" customWidth="1"/>
    <col min="7" max="7" width="9" customWidth="1"/>
  </cols>
  <sheetData>
    <row r="3" spans="1:5" ht="15" thickBot="1"/>
    <row r="4" spans="1:5" ht="27.75" thickBot="1">
      <c r="A4" s="307" t="s">
        <v>0</v>
      </c>
      <c r="B4" s="308" t="s">
        <v>128</v>
      </c>
      <c r="C4" s="307" t="s">
        <v>14</v>
      </c>
      <c r="D4" s="307" t="s">
        <v>15</v>
      </c>
      <c r="E4" s="307" t="s">
        <v>117</v>
      </c>
    </row>
    <row r="5" spans="1:5" ht="23.25" thickBot="1">
      <c r="A5" s="273" t="s">
        <v>47</v>
      </c>
      <c r="B5" s="273" t="s">
        <v>11</v>
      </c>
      <c r="C5" s="273">
        <v>2</v>
      </c>
      <c r="D5" s="273" t="s">
        <v>122</v>
      </c>
      <c r="E5" s="273">
        <v>1384</v>
      </c>
    </row>
    <row r="6" spans="1:5" ht="25.5">
      <c r="B6" s="18"/>
      <c r="C6" s="18"/>
      <c r="D6" s="18"/>
      <c r="E6" s="18"/>
    </row>
    <row r="7" spans="1:5" ht="25.5" customHeight="1">
      <c r="B7" s="18"/>
      <c r="C7" s="18"/>
      <c r="D7" s="18"/>
      <c r="E7" s="18"/>
    </row>
    <row r="8" spans="1:5" ht="25.5">
      <c r="B8" s="18"/>
      <c r="C8" s="18"/>
      <c r="D8" s="18"/>
      <c r="E8" s="18"/>
    </row>
    <row r="9" spans="1:5" ht="25.5">
      <c r="B9" s="18"/>
      <c r="C9" s="18"/>
      <c r="D9" s="18"/>
      <c r="E9" s="18"/>
    </row>
    <row r="10" spans="1:5" ht="25.5">
      <c r="B10" s="18"/>
      <c r="C10" s="18"/>
      <c r="D10" s="18"/>
      <c r="E10" s="18"/>
    </row>
    <row r="11" spans="1:5" ht="25.5">
      <c r="B11" s="37"/>
      <c r="C11" s="37"/>
      <c r="D11" s="18"/>
      <c r="E11" s="37"/>
    </row>
    <row r="12" spans="1:5" ht="25.5">
      <c r="B12" s="37"/>
      <c r="C12" s="37"/>
      <c r="D12" s="18"/>
      <c r="E12" s="37"/>
    </row>
    <row r="13" spans="1:5" ht="25.5">
      <c r="B13" s="37"/>
      <c r="C13" s="37"/>
      <c r="D13" s="18"/>
      <c r="E13" s="37"/>
    </row>
    <row r="14" spans="1:5" ht="25.5">
      <c r="B14" s="18"/>
      <c r="C14" s="18"/>
      <c r="D14" s="18"/>
      <c r="E14" s="18"/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A3:E14"/>
  <sheetViews>
    <sheetView workbookViewId="0">
      <selection activeCell="A4" sqref="A4:E5"/>
    </sheetView>
  </sheetViews>
  <sheetFormatPr defaultRowHeight="14.25"/>
  <cols>
    <col min="1" max="1" width="14.75" customWidth="1"/>
    <col min="2" max="2" width="18.5" customWidth="1"/>
    <col min="3" max="3" width="15.875" customWidth="1"/>
    <col min="4" max="4" width="34.625" customWidth="1"/>
    <col min="5" max="5" width="23.125" customWidth="1"/>
    <col min="7" max="7" width="9" customWidth="1"/>
  </cols>
  <sheetData>
    <row r="3" spans="1:5" ht="15" thickBot="1"/>
    <row r="4" spans="1:5" ht="27.75" thickBot="1">
      <c r="A4" s="307" t="s">
        <v>0</v>
      </c>
      <c r="B4" s="308" t="s">
        <v>128</v>
      </c>
      <c r="C4" s="307" t="s">
        <v>14</v>
      </c>
      <c r="D4" s="307" t="s">
        <v>15</v>
      </c>
      <c r="E4" s="307" t="s">
        <v>117</v>
      </c>
    </row>
    <row r="5" spans="1:5" ht="33.75" customHeight="1" thickBot="1">
      <c r="A5" s="273" t="s">
        <v>47</v>
      </c>
      <c r="B5" s="273" t="s">
        <v>11</v>
      </c>
      <c r="C5" s="273">
        <v>1</v>
      </c>
      <c r="D5" s="273" t="s">
        <v>121</v>
      </c>
      <c r="E5" s="273">
        <v>441</v>
      </c>
    </row>
    <row r="6" spans="1:5" ht="25.5">
      <c r="B6" s="18"/>
      <c r="C6" s="18"/>
      <c r="D6" s="18"/>
      <c r="E6" s="18"/>
    </row>
    <row r="7" spans="1:5" ht="25.5" customHeight="1">
      <c r="B7" s="18"/>
      <c r="C7" s="18"/>
      <c r="D7" s="18"/>
      <c r="E7" s="18"/>
    </row>
    <row r="8" spans="1:5" ht="25.5">
      <c r="B8" s="18"/>
      <c r="C8" s="18"/>
      <c r="D8" s="18"/>
      <c r="E8" s="18"/>
    </row>
    <row r="9" spans="1:5" ht="25.5">
      <c r="B9" s="18"/>
      <c r="C9" s="18"/>
      <c r="D9" s="18"/>
      <c r="E9" s="18"/>
    </row>
    <row r="10" spans="1:5" ht="25.5">
      <c r="B10" s="18"/>
      <c r="C10" s="18"/>
      <c r="D10" s="18"/>
      <c r="E10" s="18"/>
    </row>
    <row r="11" spans="1:5" ht="25.5">
      <c r="B11" s="37"/>
      <c r="C11" s="37"/>
      <c r="D11" s="18"/>
      <c r="E11" s="37"/>
    </row>
    <row r="12" spans="1:5" ht="25.5">
      <c r="B12" s="37"/>
      <c r="C12" s="37"/>
      <c r="D12" s="18"/>
      <c r="E12" s="37"/>
    </row>
    <row r="13" spans="1:5" ht="25.5">
      <c r="B13" s="37"/>
      <c r="C13" s="37"/>
      <c r="D13" s="18"/>
      <c r="E13" s="37"/>
    </row>
    <row r="14" spans="1:5" ht="25.5">
      <c r="B14" s="18"/>
      <c r="C14" s="18"/>
      <c r="D14" s="18"/>
      <c r="E14" s="1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2:AD33"/>
  <sheetViews>
    <sheetView workbookViewId="0">
      <selection activeCell="A5" sqref="A5"/>
    </sheetView>
  </sheetViews>
  <sheetFormatPr defaultRowHeight="14.25"/>
  <cols>
    <col min="1" max="1" width="11.875" customWidth="1"/>
    <col min="2" max="2" width="9.375" customWidth="1"/>
    <col min="3" max="3" width="9.625" customWidth="1"/>
    <col min="4" max="4" width="10.875" customWidth="1"/>
    <col min="5" max="5" width="11.375" customWidth="1"/>
    <col min="6" max="6" width="13.75" customWidth="1"/>
    <col min="7" max="7" width="9.875" customWidth="1"/>
    <col min="8" max="8" width="9.625" customWidth="1"/>
    <col min="9" max="9" width="9.375" customWidth="1"/>
    <col min="10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75"/>
      <c r="B3" s="75"/>
      <c r="C3" s="75"/>
      <c r="D3" s="75"/>
      <c r="E3" s="75"/>
      <c r="F3" s="75"/>
      <c r="G3" s="76"/>
      <c r="H3" s="77"/>
      <c r="I3" s="77"/>
      <c r="J3" s="78"/>
      <c r="K3" s="78"/>
      <c r="L3" s="74" t="s">
        <v>20</v>
      </c>
      <c r="M3" s="77"/>
      <c r="N3" s="79"/>
      <c r="O3" s="77"/>
      <c r="P3" s="77"/>
      <c r="Q3" s="80"/>
      <c r="R3" s="12"/>
      <c r="S3" s="12"/>
      <c r="T3" s="12"/>
      <c r="U3" s="12"/>
      <c r="V3" s="12"/>
      <c r="W3" s="12"/>
      <c r="X3" s="12"/>
      <c r="Y3" s="12"/>
      <c r="Z3" s="12"/>
      <c r="AA3" s="12"/>
    </row>
    <row r="4" spans="1:27" ht="26.25" thickBot="1">
      <c r="A4" s="85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4">
        <v>0.1</v>
      </c>
      <c r="H4" s="84">
        <v>0.2</v>
      </c>
      <c r="I4" s="85">
        <v>0.25</v>
      </c>
      <c r="J4" s="84">
        <v>0.3</v>
      </c>
      <c r="K4" s="84">
        <v>0.4</v>
      </c>
      <c r="L4" s="84">
        <v>0.5</v>
      </c>
      <c r="M4" s="84">
        <v>0.6</v>
      </c>
      <c r="N4" s="84">
        <v>0.7</v>
      </c>
      <c r="O4" s="84">
        <v>0.8</v>
      </c>
      <c r="P4" s="84">
        <v>0.9</v>
      </c>
      <c r="Q4" s="72">
        <v>1</v>
      </c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25.5" customHeight="1" thickBot="1">
      <c r="A5" s="283">
        <v>1</v>
      </c>
      <c r="B5" s="42">
        <v>3.9</v>
      </c>
      <c r="C5" s="42">
        <v>3.9</v>
      </c>
      <c r="D5" s="42">
        <v>3.9</v>
      </c>
      <c r="E5" s="42"/>
      <c r="F5" s="43"/>
      <c r="G5" s="43"/>
      <c r="H5" s="44"/>
      <c r="I5" s="8"/>
      <c r="J5" s="44"/>
      <c r="K5" s="44"/>
      <c r="L5" s="44"/>
      <c r="M5" s="43"/>
      <c r="N5" s="43"/>
      <c r="O5" s="43"/>
      <c r="P5" s="43"/>
      <c r="Q5" s="43"/>
      <c r="R5" s="14"/>
      <c r="S5" s="14"/>
      <c r="T5" s="14"/>
      <c r="U5" s="14"/>
      <c r="V5" s="14"/>
      <c r="W5" s="14"/>
      <c r="X5" s="6"/>
      <c r="Y5" s="6"/>
      <c r="Z5" s="6"/>
      <c r="AA5" s="6"/>
    </row>
    <row r="6" spans="1:27" ht="25.5">
      <c r="A6" s="15"/>
      <c r="B6" s="16"/>
      <c r="C6" s="16"/>
      <c r="D6" s="17"/>
      <c r="E6" s="17"/>
      <c r="F6" s="18"/>
      <c r="G6" s="18"/>
      <c r="H6" s="41"/>
      <c r="I6" s="20"/>
      <c r="J6" s="41"/>
      <c r="K6" s="41"/>
      <c r="L6" s="41"/>
      <c r="M6" s="18"/>
      <c r="N6" s="18"/>
      <c r="O6" s="18"/>
      <c r="P6" s="18"/>
      <c r="Q6" s="18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25.5">
      <c r="A7" s="15"/>
      <c r="B7" s="16"/>
      <c r="C7" s="16"/>
      <c r="D7" s="17"/>
      <c r="E7" s="17"/>
      <c r="F7" s="18"/>
      <c r="G7" s="18"/>
      <c r="H7" s="19"/>
      <c r="I7" s="20"/>
      <c r="J7" s="19"/>
      <c r="K7" s="19"/>
      <c r="L7" s="19"/>
      <c r="M7" s="18"/>
      <c r="N7" s="18"/>
      <c r="O7" s="18"/>
      <c r="P7" s="18"/>
      <c r="Q7" s="18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25.5">
      <c r="A8" s="15"/>
      <c r="B8" s="16"/>
      <c r="C8" s="16"/>
      <c r="D8" s="17"/>
      <c r="E8" s="17"/>
      <c r="F8" s="18"/>
      <c r="G8" s="18"/>
      <c r="H8" s="19"/>
      <c r="I8" s="20"/>
      <c r="J8" s="19"/>
      <c r="K8" s="19"/>
      <c r="L8" s="19"/>
      <c r="M8" s="18"/>
      <c r="N8" s="18"/>
      <c r="O8" s="18"/>
      <c r="P8" s="18"/>
      <c r="Q8" s="18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25.5">
      <c r="A9" s="15"/>
      <c r="B9" s="16"/>
      <c r="C9" s="16"/>
      <c r="D9" s="17"/>
      <c r="E9" s="17"/>
      <c r="F9" s="18"/>
      <c r="G9" s="18"/>
      <c r="H9" s="19"/>
      <c r="I9" s="20"/>
      <c r="J9" s="19"/>
      <c r="K9" s="19"/>
      <c r="L9" s="19"/>
      <c r="M9" s="18"/>
      <c r="N9" s="18"/>
      <c r="O9" s="18"/>
      <c r="P9" s="18"/>
      <c r="Q9" s="18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25.5">
      <c r="A10" s="15"/>
      <c r="B10" s="16"/>
      <c r="C10" s="16"/>
      <c r="D10" s="17"/>
      <c r="E10" s="17"/>
      <c r="F10" s="18"/>
      <c r="G10" s="18"/>
      <c r="H10" s="19"/>
      <c r="I10" s="20"/>
      <c r="J10" s="19"/>
      <c r="K10" s="19"/>
      <c r="L10" s="19"/>
      <c r="M10" s="18"/>
      <c r="N10" s="18"/>
      <c r="O10" s="18"/>
      <c r="P10" s="18"/>
      <c r="Q10" s="18"/>
      <c r="R10" s="6"/>
      <c r="S10" s="6"/>
      <c r="T10" s="6"/>
    </row>
    <row r="11" spans="1:27" ht="25.5">
      <c r="A11" s="15"/>
      <c r="B11" s="16"/>
      <c r="C11" s="16"/>
      <c r="D11" s="17"/>
      <c r="E11" s="17"/>
      <c r="F11" s="18"/>
      <c r="G11" s="18"/>
      <c r="H11" s="19"/>
      <c r="I11" s="20"/>
      <c r="J11" s="19"/>
      <c r="K11" s="19"/>
      <c r="L11" s="19"/>
      <c r="M11" s="18"/>
      <c r="N11" s="18"/>
      <c r="O11" s="18"/>
      <c r="P11" s="18"/>
      <c r="Q11" s="18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25.5">
      <c r="A12" s="15"/>
      <c r="B12" s="16"/>
      <c r="C12" s="16"/>
      <c r="D12" s="17"/>
      <c r="E12" s="17"/>
      <c r="F12" s="18"/>
      <c r="G12" s="18"/>
      <c r="H12" s="19"/>
      <c r="I12" s="20"/>
      <c r="J12" s="19"/>
      <c r="K12" s="19"/>
      <c r="L12" s="19"/>
      <c r="M12" s="18"/>
      <c r="N12" s="18"/>
      <c r="O12" s="18"/>
      <c r="P12" s="18"/>
      <c r="Q12" s="18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25.5">
      <c r="A13" s="15"/>
      <c r="B13" s="16"/>
      <c r="C13" s="16"/>
      <c r="D13" s="17"/>
      <c r="E13" s="17"/>
      <c r="F13" s="18"/>
      <c r="G13" s="18"/>
      <c r="H13" s="19"/>
      <c r="I13" s="20"/>
      <c r="J13" s="19"/>
      <c r="K13" s="19"/>
      <c r="L13" s="19"/>
      <c r="M13" s="18"/>
      <c r="N13" s="18"/>
      <c r="O13" s="18"/>
      <c r="P13" s="18"/>
      <c r="Q13" s="18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25.5">
      <c r="A14" s="15"/>
      <c r="B14" s="35"/>
      <c r="C14" s="35"/>
      <c r="D14" s="36"/>
      <c r="E14" s="36"/>
      <c r="F14" s="37"/>
      <c r="G14" s="37"/>
      <c r="H14" s="38"/>
      <c r="I14" s="20"/>
      <c r="J14" s="38"/>
      <c r="K14" s="38"/>
      <c r="L14" s="38"/>
      <c r="M14" s="37"/>
      <c r="N14" s="37"/>
      <c r="O14" s="37"/>
      <c r="P14" s="37"/>
      <c r="Q14" s="37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25.5">
      <c r="A15" s="15"/>
      <c r="B15" s="35"/>
      <c r="C15" s="35"/>
      <c r="D15" s="36"/>
      <c r="E15" s="36"/>
      <c r="F15" s="37"/>
      <c r="G15" s="37"/>
      <c r="H15" s="38"/>
      <c r="I15" s="20"/>
      <c r="J15" s="38"/>
      <c r="K15" s="38"/>
      <c r="L15" s="38"/>
      <c r="M15" s="37"/>
      <c r="N15" s="37"/>
      <c r="O15" s="37"/>
      <c r="P15" s="37"/>
      <c r="Q15" s="37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25.5">
      <c r="A16" s="15"/>
      <c r="B16" s="35"/>
      <c r="C16" s="35"/>
      <c r="D16" s="36"/>
      <c r="E16" s="36"/>
      <c r="F16" s="37"/>
      <c r="G16" s="37"/>
      <c r="H16" s="38"/>
      <c r="I16" s="20"/>
      <c r="J16" s="38"/>
      <c r="K16" s="38"/>
      <c r="L16" s="38"/>
      <c r="M16" s="37"/>
      <c r="N16" s="37"/>
      <c r="O16" s="37"/>
      <c r="P16" s="37"/>
      <c r="Q16" s="37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30" ht="25.5">
      <c r="A17" s="15"/>
      <c r="B17" s="16"/>
      <c r="C17" s="16"/>
      <c r="D17" s="17"/>
      <c r="E17" s="17"/>
      <c r="F17" s="18"/>
      <c r="G17" s="18"/>
      <c r="H17" s="19"/>
      <c r="I17" s="20"/>
      <c r="J17" s="19"/>
      <c r="K17" s="19"/>
      <c r="L17" s="19"/>
      <c r="M17" s="18"/>
      <c r="N17" s="18"/>
      <c r="O17" s="18"/>
      <c r="P17" s="18"/>
      <c r="Q17" s="18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30" ht="25.5">
      <c r="A18" s="15"/>
      <c r="B18" s="39"/>
      <c r="C18" s="31"/>
      <c r="D18" s="14"/>
      <c r="E18" s="14"/>
      <c r="F18" s="14"/>
      <c r="G18" s="14"/>
      <c r="H18" s="20"/>
      <c r="I18" s="20"/>
      <c r="J18" s="20"/>
      <c r="K18" s="20"/>
      <c r="L18" s="20"/>
      <c r="M18" s="14"/>
      <c r="N18" s="14"/>
      <c r="O18" s="14"/>
      <c r="P18" s="14"/>
      <c r="Q18" s="14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30" ht="25.5">
      <c r="A19" s="15"/>
      <c r="B19" s="31"/>
      <c r="C19" s="31"/>
      <c r="D19" s="14"/>
      <c r="E19" s="14"/>
      <c r="F19" s="14"/>
      <c r="G19" s="14"/>
      <c r="H19" s="20"/>
      <c r="I19" s="20"/>
      <c r="J19" s="20"/>
      <c r="K19" s="20"/>
      <c r="L19" s="20"/>
      <c r="M19" s="14"/>
      <c r="N19" s="14"/>
      <c r="O19" s="14"/>
      <c r="P19" s="14"/>
      <c r="Q19" s="14"/>
      <c r="AC19" s="6"/>
      <c r="AD19" s="6"/>
    </row>
    <row r="20" spans="1:30" ht="25.5">
      <c r="A20" s="15"/>
      <c r="B20" s="31"/>
      <c r="C20" s="31"/>
      <c r="D20" s="14"/>
      <c r="E20" s="14"/>
      <c r="F20" s="14"/>
      <c r="G20" s="14"/>
      <c r="H20" s="20"/>
      <c r="I20" s="20"/>
      <c r="J20" s="20"/>
      <c r="K20" s="20"/>
      <c r="L20" s="20"/>
      <c r="M20" s="14"/>
      <c r="N20" s="14"/>
      <c r="O20" s="14"/>
      <c r="P20" s="14"/>
      <c r="Q20" s="14"/>
      <c r="AC20" s="6"/>
      <c r="AD20" s="6"/>
    </row>
    <row r="21" spans="1:30" ht="20.25">
      <c r="A21" s="15"/>
      <c r="B21" s="31"/>
      <c r="C21" s="31"/>
      <c r="D21" s="14"/>
      <c r="E21" s="14"/>
      <c r="F21" s="14"/>
      <c r="G21" s="14"/>
      <c r="H21" s="20"/>
      <c r="I21" s="20"/>
      <c r="J21" s="20"/>
      <c r="K21" s="20"/>
      <c r="L21" s="20"/>
      <c r="M21" s="14"/>
      <c r="N21" s="14"/>
      <c r="O21" s="14"/>
      <c r="P21" s="14"/>
      <c r="Q21" s="14"/>
    </row>
    <row r="22" spans="1:30" ht="20.25">
      <c r="A22" s="15"/>
      <c r="B22" s="31"/>
      <c r="C22" s="31"/>
      <c r="D22" s="14"/>
      <c r="E22" s="14"/>
      <c r="F22" s="14"/>
      <c r="G22" s="14"/>
      <c r="H22" s="32"/>
      <c r="I22" s="32"/>
      <c r="J22" s="33"/>
      <c r="K22" s="33"/>
      <c r="L22" s="33"/>
      <c r="M22" s="14"/>
      <c r="N22" s="14"/>
      <c r="O22" s="14"/>
      <c r="P22" s="14"/>
      <c r="Q22" s="14"/>
    </row>
    <row r="23" spans="1:30" ht="20.25">
      <c r="A23" s="15"/>
      <c r="B23" s="31"/>
      <c r="C23" s="31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</row>
    <row r="24" spans="1:30" ht="20.25">
      <c r="A24" s="15"/>
      <c r="B24" s="31"/>
      <c r="C24" s="31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</row>
    <row r="25" spans="1:30" ht="20.25">
      <c r="A25" s="15"/>
      <c r="B25" s="31"/>
      <c r="C25" s="31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</row>
    <row r="26" spans="1:30" ht="20.25">
      <c r="A26" s="15"/>
      <c r="B26" s="31"/>
      <c r="C26" s="31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30" ht="20.25">
      <c r="A27" s="15"/>
      <c r="B27" s="31"/>
      <c r="C27" s="31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30" ht="20.25">
      <c r="A28" s="15"/>
      <c r="B28" s="31"/>
      <c r="C28" s="31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</row>
    <row r="29" spans="1:30" ht="18" customHeight="1">
      <c r="A29" s="15"/>
      <c r="B29" s="34"/>
      <c r="C29" s="3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</row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>
  <dimension ref="A3:E14"/>
  <sheetViews>
    <sheetView workbookViewId="0">
      <selection activeCell="A4" sqref="A4:E5"/>
    </sheetView>
  </sheetViews>
  <sheetFormatPr defaultRowHeight="14.25"/>
  <cols>
    <col min="1" max="1" width="14.75" customWidth="1"/>
    <col min="2" max="2" width="18.5" customWidth="1"/>
    <col min="3" max="3" width="15.5" customWidth="1"/>
    <col min="4" max="4" width="34.625" customWidth="1"/>
    <col min="5" max="5" width="23.125" customWidth="1"/>
    <col min="7" max="7" width="9" customWidth="1"/>
  </cols>
  <sheetData>
    <row r="3" spans="1:5" ht="15" thickBot="1"/>
    <row r="4" spans="1:5" ht="27.75" thickBot="1">
      <c r="A4" s="307" t="s">
        <v>0</v>
      </c>
      <c r="B4" s="308" t="s">
        <v>128</v>
      </c>
      <c r="C4" s="307" t="s">
        <v>14</v>
      </c>
      <c r="D4" s="307" t="s">
        <v>15</v>
      </c>
      <c r="E4" s="307" t="s">
        <v>117</v>
      </c>
    </row>
    <row r="5" spans="1:5" ht="23.25" thickBot="1">
      <c r="A5" s="273" t="s">
        <v>48</v>
      </c>
      <c r="B5" s="273" t="s">
        <v>5</v>
      </c>
      <c r="C5" s="273">
        <v>2</v>
      </c>
      <c r="D5" s="273" t="s">
        <v>122</v>
      </c>
      <c r="E5" s="273">
        <v>700</v>
      </c>
    </row>
    <row r="6" spans="1:5" ht="25.5" customHeight="1">
      <c r="B6" s="18"/>
      <c r="C6" s="18"/>
      <c r="D6" s="18"/>
      <c r="E6" s="18"/>
    </row>
    <row r="7" spans="1:5" ht="25.5">
      <c r="B7" s="18"/>
      <c r="C7" s="18"/>
      <c r="D7" s="18"/>
      <c r="E7" s="18"/>
    </row>
    <row r="8" spans="1:5" ht="25.5">
      <c r="B8" s="18"/>
      <c r="C8" s="18"/>
      <c r="D8" s="18"/>
      <c r="E8" s="18"/>
    </row>
    <row r="9" spans="1:5" ht="25.5">
      <c r="B9" s="18"/>
      <c r="C9" s="18"/>
      <c r="D9" s="18"/>
      <c r="E9" s="18"/>
    </row>
    <row r="10" spans="1:5" ht="25.5">
      <c r="B10" s="18"/>
      <c r="C10" s="18"/>
      <c r="D10" s="18"/>
      <c r="E10" s="18"/>
    </row>
    <row r="11" spans="1:5" ht="25.5">
      <c r="B11" s="37"/>
      <c r="C11" s="37"/>
      <c r="D11" s="18"/>
      <c r="E11" s="37"/>
    </row>
    <row r="12" spans="1:5" ht="25.5">
      <c r="B12" s="37"/>
      <c r="C12" s="37"/>
      <c r="D12" s="18"/>
      <c r="E12" s="37"/>
    </row>
    <row r="13" spans="1:5" ht="25.5">
      <c r="B13" s="37"/>
      <c r="C13" s="37"/>
      <c r="D13" s="18"/>
      <c r="E13" s="37"/>
    </row>
    <row r="14" spans="1:5" ht="25.5">
      <c r="B14" s="18"/>
      <c r="C14" s="18"/>
      <c r="D14" s="18"/>
      <c r="E14" s="18"/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>
  <dimension ref="A3:E14"/>
  <sheetViews>
    <sheetView workbookViewId="0">
      <selection activeCell="A4" sqref="A4:E5"/>
    </sheetView>
  </sheetViews>
  <sheetFormatPr defaultRowHeight="14.25"/>
  <cols>
    <col min="1" max="1" width="14.75" customWidth="1"/>
    <col min="2" max="2" width="18.5" customWidth="1"/>
    <col min="3" max="3" width="15.5" customWidth="1"/>
    <col min="4" max="4" width="34.625" customWidth="1"/>
    <col min="5" max="5" width="23.125" customWidth="1"/>
    <col min="7" max="7" width="9" customWidth="1"/>
  </cols>
  <sheetData>
    <row r="3" spans="1:5" ht="15" thickBot="1"/>
    <row r="4" spans="1:5" ht="27.75" thickBot="1">
      <c r="A4" s="307" t="s">
        <v>0</v>
      </c>
      <c r="B4" s="308" t="s">
        <v>128</v>
      </c>
      <c r="C4" s="307" t="s">
        <v>14</v>
      </c>
      <c r="D4" s="307" t="s">
        <v>15</v>
      </c>
      <c r="E4" s="307" t="s">
        <v>117</v>
      </c>
    </row>
    <row r="5" spans="1:5" ht="23.25" thickBot="1">
      <c r="A5" s="273" t="s">
        <v>47</v>
      </c>
      <c r="B5" s="273" t="s">
        <v>5</v>
      </c>
      <c r="C5" s="273">
        <v>4</v>
      </c>
      <c r="D5" s="273" t="s">
        <v>122</v>
      </c>
      <c r="E5" s="273">
        <v>500</v>
      </c>
    </row>
    <row r="6" spans="1:5" ht="25.5">
      <c r="B6" s="18"/>
      <c r="C6" s="18"/>
      <c r="D6" s="18"/>
      <c r="E6" s="18"/>
    </row>
    <row r="7" spans="1:5" ht="25.5" customHeight="1">
      <c r="B7" s="18"/>
      <c r="C7" s="18"/>
      <c r="D7" s="18"/>
      <c r="E7" s="18"/>
    </row>
    <row r="8" spans="1:5" ht="25.5">
      <c r="B8" s="18"/>
      <c r="C8" s="18"/>
      <c r="D8" s="18"/>
      <c r="E8" s="18"/>
    </row>
    <row r="9" spans="1:5" ht="25.5">
      <c r="B9" s="18"/>
      <c r="C9" s="18"/>
      <c r="D9" s="18"/>
      <c r="E9" s="18"/>
    </row>
    <row r="10" spans="1:5" ht="25.5">
      <c r="B10" s="18"/>
      <c r="C10" s="18"/>
      <c r="D10" s="18"/>
      <c r="E10" s="18"/>
    </row>
    <row r="11" spans="1:5" ht="25.5">
      <c r="B11" s="37"/>
      <c r="C11" s="37"/>
      <c r="D11" s="18"/>
      <c r="E11" s="37"/>
    </row>
    <row r="12" spans="1:5" ht="25.5">
      <c r="B12" s="37"/>
      <c r="C12" s="37"/>
      <c r="D12" s="18"/>
      <c r="E12" s="37"/>
    </row>
    <row r="13" spans="1:5" ht="25.5">
      <c r="B13" s="37"/>
      <c r="C13" s="37"/>
      <c r="D13" s="18"/>
      <c r="E13" s="37"/>
    </row>
    <row r="14" spans="1:5" ht="25.5">
      <c r="B14" s="18"/>
      <c r="C14" s="18"/>
      <c r="D14" s="18"/>
      <c r="E14" s="18"/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>
  <dimension ref="A3:E14"/>
  <sheetViews>
    <sheetView workbookViewId="0">
      <selection activeCell="C5" sqref="C5"/>
    </sheetView>
  </sheetViews>
  <sheetFormatPr defaultRowHeight="14.25"/>
  <cols>
    <col min="1" max="1" width="14.75" customWidth="1"/>
    <col min="2" max="2" width="18.5" customWidth="1"/>
    <col min="3" max="3" width="16" customWidth="1"/>
    <col min="4" max="4" width="34.625" customWidth="1"/>
    <col min="5" max="5" width="23.125" customWidth="1"/>
    <col min="7" max="7" width="9" customWidth="1"/>
  </cols>
  <sheetData>
    <row r="3" spans="1:5" ht="15" thickBot="1"/>
    <row r="4" spans="1:5" ht="27.75" thickBot="1">
      <c r="A4" s="307" t="s">
        <v>0</v>
      </c>
      <c r="B4" s="308" t="s">
        <v>128</v>
      </c>
      <c r="C4" s="307" t="s">
        <v>14</v>
      </c>
      <c r="D4" s="307" t="s">
        <v>15</v>
      </c>
      <c r="E4" s="307" t="s">
        <v>117</v>
      </c>
    </row>
    <row r="5" spans="1:5" ht="23.25" thickBot="1">
      <c r="A5" s="273" t="s">
        <v>48</v>
      </c>
      <c r="B5" s="273" t="s">
        <v>11</v>
      </c>
      <c r="C5" s="273">
        <v>1</v>
      </c>
      <c r="D5" s="273" t="s">
        <v>122</v>
      </c>
      <c r="E5" s="273">
        <v>1800</v>
      </c>
    </row>
    <row r="6" spans="1:5" ht="25.5">
      <c r="B6" s="18"/>
      <c r="C6" s="18"/>
      <c r="D6" s="18"/>
      <c r="E6" s="18"/>
    </row>
    <row r="7" spans="1:5" ht="25.5" customHeight="1">
      <c r="B7" s="18"/>
      <c r="C7" s="18"/>
      <c r="D7" s="18"/>
      <c r="E7" s="18"/>
    </row>
    <row r="8" spans="1:5" ht="25.5">
      <c r="B8" s="18"/>
      <c r="C8" s="18"/>
      <c r="D8" s="18"/>
      <c r="E8" s="18"/>
    </row>
    <row r="9" spans="1:5" ht="25.5">
      <c r="B9" s="18"/>
      <c r="C9" s="18"/>
      <c r="D9" s="18"/>
      <c r="E9" s="18"/>
    </row>
    <row r="10" spans="1:5" ht="25.5">
      <c r="B10" s="18"/>
      <c r="C10" s="18"/>
      <c r="D10" s="18"/>
      <c r="E10" s="18"/>
    </row>
    <row r="11" spans="1:5" ht="25.5">
      <c r="B11" s="37"/>
      <c r="C11" s="37"/>
      <c r="D11" s="18"/>
      <c r="E11" s="37"/>
    </row>
    <row r="12" spans="1:5" ht="25.5">
      <c r="B12" s="37"/>
      <c r="C12" s="37"/>
      <c r="D12" s="18"/>
      <c r="E12" s="37"/>
    </row>
    <row r="13" spans="1:5" ht="25.5">
      <c r="B13" s="37"/>
      <c r="C13" s="37"/>
      <c r="D13" s="18"/>
      <c r="E13" s="37"/>
    </row>
    <row r="14" spans="1:5" ht="25.5">
      <c r="B14" s="18"/>
      <c r="C14" s="18"/>
      <c r="D14" s="18"/>
      <c r="E14" s="18"/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>
  <dimension ref="A1"/>
  <sheetViews>
    <sheetView rightToLeft="1" workbookViewId="0"/>
  </sheetViews>
  <sheetFormatPr defaultRowHeight="14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2:T172"/>
  <sheetViews>
    <sheetView topLeftCell="D1" workbookViewId="0">
      <selection activeCell="D40" sqref="D40"/>
    </sheetView>
  </sheetViews>
  <sheetFormatPr defaultRowHeight="14.25"/>
  <cols>
    <col min="1" max="1" width="13.375" customWidth="1"/>
    <col min="2" max="2" width="17.375" customWidth="1"/>
    <col min="3" max="3" width="18.5" customWidth="1"/>
    <col min="4" max="4" width="16.5" customWidth="1"/>
    <col min="5" max="5" width="16.25" customWidth="1"/>
    <col min="6" max="7" width="18.875" customWidth="1"/>
    <col min="8" max="8" width="17.5" customWidth="1"/>
    <col min="11" max="11" width="9" customWidth="1"/>
    <col min="16" max="16" width="10.875" customWidth="1"/>
    <col min="17" max="17" width="10.375" customWidth="1"/>
  </cols>
  <sheetData>
    <row r="2" spans="1:20" ht="37.5" customHeight="1">
      <c r="B2" s="1"/>
      <c r="D2" s="1"/>
      <c r="E2" s="2"/>
      <c r="F2" s="3"/>
      <c r="G2" s="3"/>
      <c r="I2" s="1"/>
    </row>
    <row r="4" spans="1:20" ht="21" thickBot="1">
      <c r="B4" s="4"/>
    </row>
    <row r="5" spans="1:20" ht="30" customHeight="1" thickBot="1">
      <c r="A5" s="109"/>
      <c r="B5" s="109"/>
      <c r="E5" s="72" t="s">
        <v>13</v>
      </c>
      <c r="F5" s="73" t="s">
        <v>14</v>
      </c>
      <c r="G5" s="83" t="s">
        <v>126</v>
      </c>
      <c r="H5" s="72" t="s">
        <v>15</v>
      </c>
      <c r="I5" s="317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</row>
    <row r="6" spans="1:20" ht="26.25" thickBot="1">
      <c r="E6" s="277">
        <v>1.6</v>
      </c>
      <c r="F6" s="216">
        <v>1</v>
      </c>
      <c r="G6" s="216"/>
      <c r="H6" s="217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6"/>
    </row>
    <row r="7" spans="1:20" ht="26.25" thickBot="1">
      <c r="E7" s="277">
        <v>2</v>
      </c>
      <c r="F7" s="216">
        <v>2</v>
      </c>
      <c r="G7" s="216">
        <v>2</v>
      </c>
      <c r="H7" s="232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</row>
    <row r="8" spans="1:20" ht="26.25" thickBot="1">
      <c r="E8" s="277">
        <v>2.1</v>
      </c>
      <c r="F8" s="216">
        <v>1</v>
      </c>
      <c r="G8" s="216"/>
      <c r="H8" s="217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</row>
    <row r="9" spans="1:20" ht="26.25" thickBot="1">
      <c r="E9" s="277">
        <v>2.2000000000000002</v>
      </c>
      <c r="F9" s="216">
        <v>1</v>
      </c>
      <c r="G9" s="216">
        <v>1</v>
      </c>
      <c r="H9" s="217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1:20" ht="26.25" thickBot="1">
      <c r="E10" s="277">
        <v>2.2999999999999998</v>
      </c>
      <c r="F10" s="216">
        <v>1</v>
      </c>
      <c r="G10" s="216">
        <v>1</v>
      </c>
      <c r="H10" s="217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</row>
    <row r="11" spans="1:20" ht="26.25" thickBot="1">
      <c r="E11" s="279">
        <v>2.4</v>
      </c>
      <c r="F11" s="218">
        <v>1</v>
      </c>
      <c r="G11" s="218"/>
      <c r="H11" s="217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0" ht="26.25" thickBot="1">
      <c r="E12" s="277">
        <v>2.5</v>
      </c>
      <c r="F12" s="216">
        <v>1</v>
      </c>
      <c r="G12" s="216">
        <v>2</v>
      </c>
      <c r="H12" s="217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0" ht="26.25" thickBot="1">
      <c r="E13" s="277">
        <v>2.7</v>
      </c>
      <c r="F13" s="216">
        <v>1</v>
      </c>
      <c r="G13" s="216"/>
      <c r="H13" s="217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0" ht="26.25" thickBot="1">
      <c r="E14" s="277">
        <v>2.8</v>
      </c>
      <c r="F14" s="216">
        <v>3</v>
      </c>
      <c r="G14" s="216">
        <v>3</v>
      </c>
      <c r="H14" s="217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0" ht="26.25" thickBot="1">
      <c r="E15" s="278">
        <v>3</v>
      </c>
      <c r="F15" s="219">
        <v>2</v>
      </c>
      <c r="G15" s="219">
        <v>1</v>
      </c>
      <c r="H15" s="220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0" ht="26.25" thickBot="1">
      <c r="E16" s="277">
        <v>3.2</v>
      </c>
      <c r="F16" s="216">
        <v>1</v>
      </c>
      <c r="G16" s="216">
        <v>1</v>
      </c>
      <c r="H16" s="217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5:20" ht="26.25" thickBot="1">
      <c r="E17" s="277">
        <v>3.3</v>
      </c>
      <c r="F17" s="216">
        <v>2</v>
      </c>
      <c r="G17" s="216"/>
      <c r="H17" s="217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5:20" ht="26.25" thickBot="1">
      <c r="E18" s="277">
        <v>3.4</v>
      </c>
      <c r="F18" s="216">
        <v>2</v>
      </c>
      <c r="G18" s="216">
        <v>1</v>
      </c>
      <c r="H18" s="217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5:20" ht="26.25" thickBot="1">
      <c r="E19" s="277">
        <v>3.5</v>
      </c>
      <c r="F19" s="216">
        <v>2</v>
      </c>
      <c r="G19" s="216">
        <v>1</v>
      </c>
      <c r="H19" s="217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5:20" ht="26.25" thickBot="1">
      <c r="E20" s="277">
        <v>3.8</v>
      </c>
      <c r="F20" s="216">
        <v>2</v>
      </c>
      <c r="G20" s="216"/>
      <c r="H20" s="217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5:20" ht="26.25" thickBot="1">
      <c r="E21" s="277">
        <v>4</v>
      </c>
      <c r="F21" s="216">
        <v>1</v>
      </c>
      <c r="G21" s="216"/>
      <c r="H21" s="217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5:20" ht="21" thickBot="1">
      <c r="E22" s="277">
        <v>4.2</v>
      </c>
      <c r="F22" s="216">
        <v>2</v>
      </c>
      <c r="G22" s="216">
        <v>1</v>
      </c>
      <c r="H22" s="217"/>
    </row>
    <row r="23" spans="5:20" ht="21" thickBot="1">
      <c r="E23" s="278">
        <v>4.3</v>
      </c>
      <c r="F23" s="221">
        <v>1</v>
      </c>
      <c r="G23" s="221"/>
      <c r="H23" s="220"/>
    </row>
    <row r="24" spans="5:20" ht="21" thickBot="1">
      <c r="E24" s="278">
        <v>4.4000000000000004</v>
      </c>
      <c r="F24" s="222">
        <v>1</v>
      </c>
      <c r="G24" s="219">
        <v>1</v>
      </c>
      <c r="H24" s="220"/>
    </row>
    <row r="25" spans="5:20" ht="21" thickBot="1">
      <c r="E25" s="141">
        <v>4.5999999999999996</v>
      </c>
      <c r="F25" s="123">
        <v>1</v>
      </c>
      <c r="G25" s="175"/>
      <c r="H25" s="232"/>
    </row>
    <row r="26" spans="5:20" ht="21" thickBot="1">
      <c r="E26" s="141">
        <v>4.8</v>
      </c>
      <c r="F26" s="123">
        <v>2</v>
      </c>
      <c r="G26" s="175"/>
      <c r="H26" s="232"/>
    </row>
    <row r="27" spans="5:20" ht="21" thickBot="1">
      <c r="E27" s="280">
        <v>5</v>
      </c>
      <c r="F27" s="172">
        <v>2</v>
      </c>
      <c r="G27" s="223">
        <v>1</v>
      </c>
      <c r="H27" s="172"/>
    </row>
    <row r="28" spans="5:20" ht="21" thickBot="1">
      <c r="E28" s="281">
        <v>5.0999999999999996</v>
      </c>
      <c r="F28" s="222">
        <v>2</v>
      </c>
      <c r="G28" s="230">
        <v>1</v>
      </c>
      <c r="H28" s="172"/>
    </row>
    <row r="29" spans="5:20" ht="21" thickBot="1">
      <c r="E29" s="141">
        <v>5.2</v>
      </c>
      <c r="F29" s="123">
        <v>2</v>
      </c>
      <c r="G29" s="175">
        <v>2</v>
      </c>
      <c r="H29" s="232"/>
    </row>
    <row r="30" spans="5:20" ht="21" thickBot="1">
      <c r="E30" s="141">
        <v>5.4</v>
      </c>
      <c r="F30" s="123">
        <v>2</v>
      </c>
      <c r="G30" s="175"/>
      <c r="H30" s="232"/>
    </row>
    <row r="31" spans="5:20" ht="21" thickBot="1">
      <c r="E31" s="280">
        <v>5.5</v>
      </c>
      <c r="F31" s="172">
        <v>2</v>
      </c>
      <c r="G31" s="223"/>
      <c r="H31" s="172"/>
    </row>
    <row r="32" spans="5:20" ht="21" thickBot="1">
      <c r="E32" s="141">
        <v>5.6</v>
      </c>
      <c r="F32" s="123">
        <v>1</v>
      </c>
      <c r="G32" s="175">
        <v>1</v>
      </c>
      <c r="H32" s="232"/>
    </row>
    <row r="33" spans="5:8" ht="21" thickBot="1">
      <c r="E33" s="280">
        <v>6</v>
      </c>
      <c r="F33" s="172">
        <v>2</v>
      </c>
      <c r="G33" s="223"/>
      <c r="H33" s="172"/>
    </row>
    <row r="34" spans="5:8" ht="21" thickBot="1">
      <c r="E34" s="141">
        <v>6.1</v>
      </c>
      <c r="F34" s="123">
        <v>1</v>
      </c>
      <c r="G34" s="175">
        <v>1</v>
      </c>
      <c r="H34" s="232"/>
    </row>
    <row r="35" spans="5:8" ht="21" thickBot="1">
      <c r="E35" s="280">
        <v>6.2</v>
      </c>
      <c r="F35" s="172">
        <v>1</v>
      </c>
      <c r="G35" s="223"/>
      <c r="H35" s="172"/>
    </row>
    <row r="36" spans="5:8" ht="21" thickBot="1">
      <c r="E36" s="141">
        <v>6.4</v>
      </c>
      <c r="F36" s="123">
        <v>1</v>
      </c>
      <c r="G36" s="175"/>
      <c r="H36" s="232"/>
    </row>
    <row r="37" spans="5:8" ht="21" thickBot="1">
      <c r="E37" s="141">
        <v>6.5</v>
      </c>
      <c r="F37" s="123">
        <v>2</v>
      </c>
      <c r="G37" s="175">
        <v>2</v>
      </c>
      <c r="H37" s="232"/>
    </row>
    <row r="38" spans="5:8" ht="21" thickBot="1">
      <c r="E38" s="141">
        <v>6.7</v>
      </c>
      <c r="F38" s="123">
        <v>1</v>
      </c>
      <c r="G38" s="175"/>
      <c r="H38" s="232"/>
    </row>
    <row r="39" spans="5:8" ht="21" thickBot="1">
      <c r="E39" s="280">
        <v>7</v>
      </c>
      <c r="F39" s="172">
        <v>1</v>
      </c>
      <c r="G39" s="223"/>
      <c r="H39" s="172"/>
    </row>
    <row r="40" spans="5:8" ht="21" thickBot="1">
      <c r="E40" s="280">
        <v>7.1</v>
      </c>
      <c r="F40" s="172">
        <v>2</v>
      </c>
      <c r="G40" s="223"/>
      <c r="H40" s="172"/>
    </row>
    <row r="41" spans="5:8" ht="21" thickBot="1">
      <c r="E41" s="141">
        <v>7.2</v>
      </c>
      <c r="F41" s="123">
        <v>1</v>
      </c>
      <c r="G41" s="175">
        <v>1</v>
      </c>
      <c r="H41" s="232"/>
    </row>
    <row r="42" spans="5:8" ht="21" thickBot="1">
      <c r="E42" s="141">
        <v>7.5</v>
      </c>
      <c r="F42" s="123">
        <v>1</v>
      </c>
      <c r="G42" s="175">
        <v>1</v>
      </c>
      <c r="H42" s="232"/>
    </row>
    <row r="43" spans="5:8" ht="21" thickBot="1">
      <c r="E43" s="141">
        <v>7.8</v>
      </c>
      <c r="F43" s="123">
        <v>1</v>
      </c>
      <c r="G43" s="175"/>
      <c r="H43" s="232"/>
    </row>
    <row r="44" spans="5:8" ht="21" thickBot="1">
      <c r="E44" s="141">
        <v>8</v>
      </c>
      <c r="F44" s="123">
        <v>1</v>
      </c>
      <c r="G44" s="175">
        <v>2</v>
      </c>
      <c r="H44" s="232"/>
    </row>
    <row r="45" spans="5:8" ht="21" thickBot="1">
      <c r="E45" s="280">
        <v>8.1999999999999993</v>
      </c>
      <c r="F45" s="172">
        <v>1</v>
      </c>
      <c r="G45" s="223">
        <v>1</v>
      </c>
      <c r="H45" s="172"/>
    </row>
    <row r="46" spans="5:8" ht="21" thickBot="1">
      <c r="E46" s="280">
        <v>8.5</v>
      </c>
      <c r="F46" s="172">
        <v>1</v>
      </c>
      <c r="G46" s="223">
        <v>1</v>
      </c>
      <c r="H46" s="172"/>
    </row>
    <row r="47" spans="5:8" ht="21" thickBot="1">
      <c r="E47" s="141">
        <v>8.6</v>
      </c>
      <c r="F47" s="123">
        <v>1</v>
      </c>
      <c r="G47" s="175"/>
      <c r="H47" s="232"/>
    </row>
    <row r="48" spans="5:8" ht="21" thickBot="1">
      <c r="E48" s="280">
        <v>8.6999999999999993</v>
      </c>
      <c r="F48" s="172">
        <v>1</v>
      </c>
      <c r="G48" s="223"/>
      <c r="H48" s="172"/>
    </row>
    <row r="49" spans="2:8" ht="21" thickBot="1">
      <c r="E49" s="280">
        <v>8.8000000000000007</v>
      </c>
      <c r="F49" s="172">
        <v>2</v>
      </c>
      <c r="G49" s="223"/>
      <c r="H49" s="172"/>
    </row>
    <row r="50" spans="2:8" ht="21" thickBot="1">
      <c r="E50" s="141">
        <v>9</v>
      </c>
      <c r="F50" s="123">
        <v>1</v>
      </c>
      <c r="G50" s="175"/>
      <c r="H50" s="232"/>
    </row>
    <row r="51" spans="2:8" ht="21" thickBot="1">
      <c r="E51" s="282">
        <v>9.3000000000000007</v>
      </c>
      <c r="F51" s="189">
        <v>1</v>
      </c>
      <c r="G51" s="271"/>
      <c r="H51" s="232"/>
    </row>
    <row r="52" spans="2:8" ht="21" thickBot="1">
      <c r="E52" s="141">
        <v>9.5</v>
      </c>
      <c r="F52" s="123">
        <v>1</v>
      </c>
      <c r="G52" s="175"/>
      <c r="H52" s="232"/>
    </row>
    <row r="53" spans="2:8" ht="21" thickBot="1">
      <c r="E53" s="141">
        <v>9.6</v>
      </c>
      <c r="F53" s="123">
        <v>1</v>
      </c>
      <c r="G53" s="175"/>
      <c r="H53" s="232"/>
    </row>
    <row r="54" spans="2:8" ht="21" thickBot="1">
      <c r="E54" s="280">
        <v>10</v>
      </c>
      <c r="F54" s="172">
        <v>2</v>
      </c>
      <c r="G54" s="223">
        <v>1</v>
      </c>
      <c r="H54" s="172"/>
    </row>
    <row r="55" spans="2:8" ht="21" thickBot="1">
      <c r="E55" s="280">
        <v>10.5</v>
      </c>
      <c r="F55" s="172">
        <v>2</v>
      </c>
      <c r="G55" s="223">
        <v>2</v>
      </c>
      <c r="H55" s="172"/>
    </row>
    <row r="56" spans="2:8" ht="21" thickBot="1">
      <c r="E56" s="280">
        <v>11.5</v>
      </c>
      <c r="F56" s="172">
        <v>1</v>
      </c>
      <c r="G56" s="223">
        <v>1</v>
      </c>
      <c r="H56" s="172"/>
    </row>
    <row r="57" spans="2:8" ht="21" thickBot="1">
      <c r="E57" s="280">
        <v>12</v>
      </c>
      <c r="F57" s="172">
        <v>2</v>
      </c>
      <c r="G57" s="223">
        <v>2</v>
      </c>
      <c r="H57" s="172"/>
    </row>
    <row r="58" spans="2:8">
      <c r="B58" s="14"/>
      <c r="C58" s="14"/>
      <c r="D58" s="14"/>
    </row>
    <row r="59" spans="2:8">
      <c r="B59" s="14"/>
      <c r="C59" s="14"/>
      <c r="D59" s="14"/>
    </row>
    <row r="60" spans="2:8">
      <c r="B60" s="14"/>
      <c r="C60" s="14"/>
      <c r="D60" s="14"/>
    </row>
    <row r="61" spans="2:8">
      <c r="B61" s="14"/>
      <c r="C61" s="14"/>
      <c r="D61" s="14"/>
    </row>
    <row r="62" spans="2:8">
      <c r="B62" s="14"/>
      <c r="C62" s="14"/>
      <c r="D62" s="14"/>
    </row>
    <row r="63" spans="2:8">
      <c r="B63" s="14"/>
      <c r="C63" s="14"/>
      <c r="D63" s="14"/>
    </row>
    <row r="64" spans="2:8">
      <c r="B64" s="14"/>
      <c r="C64" s="14"/>
      <c r="D64" s="14"/>
    </row>
    <row r="65" spans="2:4">
      <c r="B65" s="14"/>
      <c r="C65" s="14"/>
      <c r="D65" s="14"/>
    </row>
    <row r="66" spans="2:4">
      <c r="B66" s="14"/>
      <c r="C66" s="14"/>
      <c r="D66" s="14"/>
    </row>
    <row r="67" spans="2:4">
      <c r="B67" s="14"/>
      <c r="C67" s="14"/>
      <c r="D67" s="14"/>
    </row>
    <row r="68" spans="2:4">
      <c r="B68" s="14"/>
      <c r="C68" s="14"/>
      <c r="D68" s="14"/>
    </row>
    <row r="69" spans="2:4">
      <c r="B69" s="14"/>
      <c r="C69" s="14"/>
      <c r="D69" s="14"/>
    </row>
    <row r="70" spans="2:4">
      <c r="B70" s="14"/>
      <c r="C70" s="14"/>
      <c r="D70" s="14"/>
    </row>
    <row r="71" spans="2:4">
      <c r="B71" s="14"/>
      <c r="C71" s="14"/>
      <c r="D71" s="14"/>
    </row>
    <row r="72" spans="2:4">
      <c r="B72" s="14"/>
      <c r="C72" s="14"/>
      <c r="D72" s="14"/>
    </row>
    <row r="73" spans="2:4">
      <c r="B73" s="14"/>
      <c r="C73" s="14"/>
      <c r="D73" s="14"/>
    </row>
    <row r="74" spans="2:4">
      <c r="B74" s="14"/>
      <c r="C74" s="14"/>
      <c r="D74" s="14"/>
    </row>
    <row r="75" spans="2:4">
      <c r="B75" s="14"/>
      <c r="C75" s="14"/>
      <c r="D75" s="14"/>
    </row>
    <row r="76" spans="2:4">
      <c r="B76" s="14"/>
      <c r="C76" s="14"/>
      <c r="D76" s="14"/>
    </row>
    <row r="77" spans="2:4">
      <c r="B77" s="14"/>
      <c r="C77" s="14"/>
      <c r="D77" s="14"/>
    </row>
    <row r="78" spans="2:4">
      <c r="B78" s="14"/>
      <c r="C78" s="14"/>
      <c r="D78" s="14"/>
    </row>
    <row r="79" spans="2:4">
      <c r="B79" s="14"/>
      <c r="C79" s="14"/>
      <c r="D79" s="14"/>
    </row>
    <row r="80" spans="2:4">
      <c r="B80" s="14"/>
      <c r="C80" s="14"/>
      <c r="D80" s="14"/>
    </row>
    <row r="81" spans="2:4">
      <c r="B81" s="14"/>
      <c r="C81" s="14"/>
      <c r="D81" s="14"/>
    </row>
    <row r="82" spans="2:4">
      <c r="B82" s="14"/>
      <c r="C82" s="14"/>
      <c r="D82" s="14"/>
    </row>
    <row r="83" spans="2:4">
      <c r="B83" s="14"/>
      <c r="C83" s="14"/>
      <c r="D83" s="14"/>
    </row>
    <row r="84" spans="2:4">
      <c r="B84" s="14"/>
      <c r="C84" s="14"/>
      <c r="D84" s="14"/>
    </row>
    <row r="85" spans="2:4">
      <c r="B85" s="14"/>
      <c r="C85" s="14"/>
      <c r="D85" s="14"/>
    </row>
    <row r="86" spans="2:4">
      <c r="B86" s="14"/>
      <c r="C86" s="14"/>
      <c r="D86" s="14"/>
    </row>
    <row r="87" spans="2:4">
      <c r="B87" s="14"/>
      <c r="C87" s="14"/>
      <c r="D87" s="14"/>
    </row>
    <row r="88" spans="2:4">
      <c r="B88" s="14"/>
      <c r="C88" s="14"/>
      <c r="D88" s="14"/>
    </row>
    <row r="89" spans="2:4">
      <c r="B89" s="14"/>
      <c r="C89" s="14"/>
      <c r="D89" s="14"/>
    </row>
    <row r="90" spans="2:4">
      <c r="B90" s="14"/>
      <c r="C90" s="14"/>
      <c r="D90" s="14"/>
    </row>
    <row r="91" spans="2:4">
      <c r="B91" s="14"/>
      <c r="C91" s="14"/>
      <c r="D91" s="14"/>
    </row>
    <row r="92" spans="2:4">
      <c r="B92" s="14"/>
      <c r="C92" s="14"/>
      <c r="D92" s="14"/>
    </row>
    <row r="93" spans="2:4">
      <c r="B93" s="14"/>
      <c r="C93" s="14"/>
      <c r="D93" s="14"/>
    </row>
    <row r="94" spans="2:4">
      <c r="B94" s="14"/>
      <c r="C94" s="14"/>
      <c r="D94" s="14"/>
    </row>
    <row r="95" spans="2:4">
      <c r="B95" s="14"/>
      <c r="C95" s="14"/>
      <c r="D95" s="14"/>
    </row>
    <row r="96" spans="2:4">
      <c r="B96" s="14"/>
      <c r="C96" s="14"/>
      <c r="D96" s="14"/>
    </row>
    <row r="97" spans="2:4">
      <c r="B97" s="14"/>
      <c r="C97" s="14"/>
      <c r="D97" s="14"/>
    </row>
    <row r="98" spans="2:4">
      <c r="B98" s="14"/>
      <c r="C98" s="14"/>
      <c r="D98" s="14"/>
    </row>
    <row r="99" spans="2:4">
      <c r="B99" s="14"/>
      <c r="C99" s="14"/>
      <c r="D99" s="14"/>
    </row>
    <row r="100" spans="2:4">
      <c r="B100" s="14"/>
      <c r="C100" s="14"/>
      <c r="D100" s="14"/>
    </row>
    <row r="101" spans="2:4">
      <c r="B101" s="14"/>
      <c r="C101" s="14"/>
      <c r="D101" s="14"/>
    </row>
    <row r="102" spans="2:4">
      <c r="B102" s="14"/>
      <c r="C102" s="14"/>
      <c r="D102" s="14"/>
    </row>
    <row r="103" spans="2:4">
      <c r="B103" s="14"/>
      <c r="C103" s="14"/>
      <c r="D103" s="14"/>
    </row>
    <row r="104" spans="2:4">
      <c r="B104" s="14"/>
      <c r="C104" s="14"/>
      <c r="D104" s="14"/>
    </row>
    <row r="105" spans="2:4">
      <c r="B105" s="14"/>
      <c r="C105" s="14"/>
      <c r="D105" s="14"/>
    </row>
    <row r="106" spans="2:4">
      <c r="B106" s="14"/>
      <c r="C106" s="14"/>
      <c r="D106" s="14"/>
    </row>
    <row r="107" spans="2:4">
      <c r="B107" s="14"/>
      <c r="C107" s="14"/>
      <c r="D107" s="14"/>
    </row>
    <row r="108" spans="2:4">
      <c r="B108" s="14"/>
      <c r="C108" s="14"/>
      <c r="D108" s="14"/>
    </row>
    <row r="109" spans="2:4">
      <c r="B109" s="14"/>
      <c r="C109" s="14"/>
      <c r="D109" s="14"/>
    </row>
    <row r="110" spans="2:4">
      <c r="B110" s="14"/>
      <c r="C110" s="14"/>
      <c r="D110" s="14"/>
    </row>
    <row r="111" spans="2:4">
      <c r="B111" s="14"/>
      <c r="C111" s="14"/>
      <c r="D111" s="14"/>
    </row>
    <row r="112" spans="2:4">
      <c r="B112" s="14"/>
      <c r="C112" s="14"/>
      <c r="D112" s="14"/>
    </row>
    <row r="113" spans="2:4">
      <c r="B113" s="14"/>
      <c r="C113" s="14"/>
      <c r="D113" s="14"/>
    </row>
    <row r="114" spans="2:4">
      <c r="B114" s="14"/>
      <c r="C114" s="14"/>
      <c r="D114" s="14"/>
    </row>
    <row r="115" spans="2:4">
      <c r="B115" s="14"/>
      <c r="C115" s="14"/>
      <c r="D115" s="14"/>
    </row>
    <row r="116" spans="2:4">
      <c r="B116" s="14"/>
      <c r="C116" s="14"/>
      <c r="D116" s="14"/>
    </row>
    <row r="117" spans="2:4">
      <c r="B117" s="14"/>
      <c r="C117" s="14"/>
      <c r="D117" s="14"/>
    </row>
    <row r="118" spans="2:4">
      <c r="B118" s="14"/>
      <c r="C118" s="14"/>
      <c r="D118" s="14"/>
    </row>
    <row r="119" spans="2:4">
      <c r="B119" s="14"/>
      <c r="C119" s="14"/>
      <c r="D119" s="14"/>
    </row>
    <row r="120" spans="2:4">
      <c r="B120" s="14"/>
      <c r="C120" s="14"/>
      <c r="D120" s="14"/>
    </row>
    <row r="121" spans="2:4">
      <c r="B121" s="14"/>
      <c r="C121" s="14"/>
      <c r="D121" s="14"/>
    </row>
    <row r="122" spans="2:4">
      <c r="B122" s="14"/>
      <c r="C122" s="14"/>
      <c r="D122" s="14"/>
    </row>
    <row r="123" spans="2:4">
      <c r="B123" s="14"/>
      <c r="C123" s="14"/>
      <c r="D123" s="14"/>
    </row>
    <row r="124" spans="2:4">
      <c r="B124" s="14"/>
      <c r="C124" s="14"/>
      <c r="D124" s="14"/>
    </row>
    <row r="125" spans="2:4">
      <c r="B125" s="14"/>
      <c r="C125" s="14"/>
      <c r="D125" s="14"/>
    </row>
    <row r="126" spans="2:4">
      <c r="B126" s="14"/>
      <c r="C126" s="14"/>
      <c r="D126" s="14"/>
    </row>
    <row r="127" spans="2:4">
      <c r="B127" s="14"/>
      <c r="C127" s="14"/>
      <c r="D127" s="14"/>
    </row>
    <row r="128" spans="2:4">
      <c r="B128" s="14"/>
      <c r="C128" s="14"/>
      <c r="D128" s="14"/>
    </row>
    <row r="129" spans="2:4">
      <c r="B129" s="14"/>
      <c r="C129" s="14"/>
      <c r="D129" s="14"/>
    </row>
    <row r="130" spans="2:4">
      <c r="B130" s="14"/>
      <c r="C130" s="14"/>
      <c r="D130" s="14"/>
    </row>
    <row r="131" spans="2:4">
      <c r="B131" s="14"/>
      <c r="C131" s="14"/>
      <c r="D131" s="14"/>
    </row>
    <row r="132" spans="2:4">
      <c r="B132" s="14"/>
      <c r="C132" s="14"/>
      <c r="D132" s="14"/>
    </row>
    <row r="133" spans="2:4">
      <c r="B133" s="14"/>
      <c r="C133" s="14"/>
      <c r="D133" s="14"/>
    </row>
    <row r="134" spans="2:4">
      <c r="B134" s="14"/>
      <c r="C134" s="14"/>
      <c r="D134" s="14"/>
    </row>
    <row r="135" spans="2:4">
      <c r="B135" s="14"/>
      <c r="C135" s="14"/>
      <c r="D135" s="14"/>
    </row>
    <row r="136" spans="2:4">
      <c r="B136" s="14"/>
      <c r="C136" s="14"/>
      <c r="D136" s="14"/>
    </row>
    <row r="137" spans="2:4">
      <c r="B137" s="14"/>
      <c r="C137" s="14"/>
      <c r="D137" s="14"/>
    </row>
    <row r="138" spans="2:4">
      <c r="B138" s="14"/>
      <c r="C138" s="14"/>
      <c r="D138" s="14"/>
    </row>
    <row r="139" spans="2:4">
      <c r="B139" s="14"/>
      <c r="C139" s="14"/>
      <c r="D139" s="14"/>
    </row>
    <row r="140" spans="2:4">
      <c r="B140" s="14"/>
      <c r="C140" s="14"/>
      <c r="D140" s="14"/>
    </row>
    <row r="141" spans="2:4">
      <c r="B141" s="14"/>
      <c r="C141" s="14"/>
      <c r="D141" s="14"/>
    </row>
    <row r="142" spans="2:4">
      <c r="B142" s="14"/>
      <c r="C142" s="14"/>
      <c r="D142" s="14"/>
    </row>
    <row r="143" spans="2:4">
      <c r="B143" s="14"/>
      <c r="C143" s="14"/>
      <c r="D143" s="14"/>
    </row>
    <row r="144" spans="2:4">
      <c r="B144" s="14"/>
      <c r="C144" s="14"/>
      <c r="D144" s="14"/>
    </row>
    <row r="145" spans="2:4">
      <c r="B145" s="14"/>
      <c r="C145" s="14"/>
      <c r="D145" s="14"/>
    </row>
    <row r="146" spans="2:4">
      <c r="B146" s="14"/>
      <c r="C146" s="14"/>
      <c r="D146" s="14"/>
    </row>
    <row r="147" spans="2:4">
      <c r="B147" s="14"/>
      <c r="C147" s="14"/>
      <c r="D147" s="14"/>
    </row>
    <row r="148" spans="2:4">
      <c r="B148" s="14"/>
      <c r="C148" s="14"/>
      <c r="D148" s="14"/>
    </row>
    <row r="149" spans="2:4">
      <c r="B149" s="14"/>
      <c r="C149" s="14"/>
      <c r="D149" s="14"/>
    </row>
    <row r="150" spans="2:4">
      <c r="B150" s="14"/>
      <c r="C150" s="14"/>
      <c r="D150" s="14"/>
    </row>
    <row r="151" spans="2:4">
      <c r="B151" s="14"/>
      <c r="C151" s="14"/>
      <c r="D151" s="14"/>
    </row>
    <row r="152" spans="2:4">
      <c r="B152" s="14"/>
      <c r="C152" s="14"/>
      <c r="D152" s="14"/>
    </row>
    <row r="153" spans="2:4">
      <c r="B153" s="14"/>
      <c r="C153" s="14"/>
      <c r="D153" s="14"/>
    </row>
    <row r="154" spans="2:4">
      <c r="B154" s="14"/>
      <c r="C154" s="14"/>
      <c r="D154" s="14"/>
    </row>
    <row r="155" spans="2:4">
      <c r="B155" s="14"/>
      <c r="C155" s="14"/>
      <c r="D155" s="14"/>
    </row>
    <row r="156" spans="2:4">
      <c r="B156" s="14"/>
      <c r="C156" s="14"/>
      <c r="D156" s="14"/>
    </row>
    <row r="157" spans="2:4">
      <c r="B157" s="14"/>
      <c r="C157" s="14"/>
      <c r="D157" s="14"/>
    </row>
    <row r="158" spans="2:4">
      <c r="B158" s="14"/>
      <c r="C158" s="14"/>
      <c r="D158" s="14"/>
    </row>
    <row r="159" spans="2:4">
      <c r="B159" s="14"/>
      <c r="C159" s="14"/>
      <c r="D159" s="14"/>
    </row>
    <row r="160" spans="2:4">
      <c r="B160" s="14"/>
      <c r="C160" s="14"/>
      <c r="D160" s="14"/>
    </row>
    <row r="161" spans="2:4">
      <c r="B161" s="14"/>
      <c r="C161" s="14"/>
      <c r="D161" s="14"/>
    </row>
    <row r="162" spans="2:4">
      <c r="B162" s="14"/>
      <c r="C162" s="14"/>
      <c r="D162" s="14"/>
    </row>
    <row r="163" spans="2:4">
      <c r="B163" s="14"/>
      <c r="C163" s="14"/>
      <c r="D163" s="14"/>
    </row>
    <row r="164" spans="2:4">
      <c r="B164" s="14"/>
      <c r="C164" s="14"/>
      <c r="D164" s="14"/>
    </row>
    <row r="165" spans="2:4">
      <c r="B165" s="14"/>
      <c r="C165" s="14"/>
      <c r="D165" s="14"/>
    </row>
    <row r="166" spans="2:4">
      <c r="B166" s="14"/>
      <c r="C166" s="14"/>
      <c r="D166" s="14"/>
    </row>
    <row r="167" spans="2:4">
      <c r="B167" s="14"/>
      <c r="C167" s="14"/>
      <c r="D167" s="14"/>
    </row>
    <row r="168" spans="2:4">
      <c r="B168" s="14"/>
      <c r="C168" s="14"/>
      <c r="D168" s="14"/>
    </row>
    <row r="169" spans="2:4">
      <c r="B169" s="14"/>
      <c r="C169" s="14"/>
      <c r="D169" s="14"/>
    </row>
    <row r="170" spans="2:4">
      <c r="B170" s="14"/>
      <c r="C170" s="14"/>
      <c r="D170" s="14"/>
    </row>
    <row r="171" spans="2:4">
      <c r="B171" s="14"/>
      <c r="C171" s="14"/>
      <c r="D171" s="14"/>
    </row>
    <row r="172" spans="2:4">
      <c r="B172" s="14"/>
      <c r="C172" s="14"/>
      <c r="D172" s="14"/>
    </row>
  </sheetData>
  <sortState ref="E6:H57">
    <sortCondition ref="E6:E57"/>
  </sortState>
  <mergeCells count="1">
    <mergeCell ref="I5:T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2:AD33"/>
  <sheetViews>
    <sheetView zoomScale="70" zoomScaleNormal="70" workbookViewId="0">
      <selection activeCell="A2" sqref="A2"/>
    </sheetView>
  </sheetViews>
  <sheetFormatPr defaultRowHeight="14.25"/>
  <cols>
    <col min="1" max="1" width="12.375" customWidth="1"/>
    <col min="2" max="2" width="9.375" customWidth="1"/>
    <col min="3" max="3" width="9.625" customWidth="1"/>
    <col min="4" max="4" width="10.875" customWidth="1"/>
    <col min="5" max="5" width="11.75" customWidth="1"/>
    <col min="6" max="6" width="18.25" customWidth="1"/>
    <col min="7" max="7" width="9.875" customWidth="1"/>
    <col min="8" max="8" width="9.625" customWidth="1"/>
    <col min="9" max="9" width="9.375" customWidth="1"/>
    <col min="10" max="10" width="10.5" customWidth="1"/>
    <col min="11" max="11" width="9" customWidth="1"/>
    <col min="12" max="12" width="10.125" customWidth="1"/>
    <col min="13" max="13" width="9.625" customWidth="1"/>
    <col min="14" max="14" width="9" customWidth="1"/>
    <col min="17" max="17" width="10.875" customWidth="1"/>
    <col min="18" max="18" width="10.375" customWidth="1"/>
  </cols>
  <sheetData>
    <row r="2" spans="1:27" ht="77.25" customHeight="1" thickBot="1"/>
    <row r="3" spans="1:27" ht="24" customHeight="1" thickBot="1">
      <c r="A3" s="75"/>
      <c r="B3" s="75"/>
      <c r="C3" s="75"/>
      <c r="D3" s="75"/>
      <c r="E3" s="75"/>
      <c r="F3" s="75"/>
      <c r="G3" s="76"/>
      <c r="H3" s="77"/>
      <c r="I3" s="77"/>
      <c r="J3" s="78"/>
      <c r="K3" s="78"/>
      <c r="L3" s="78"/>
      <c r="M3" s="74" t="s">
        <v>21</v>
      </c>
      <c r="N3" s="79"/>
      <c r="O3" s="77"/>
      <c r="P3" s="77"/>
      <c r="Q3" s="77"/>
      <c r="R3" s="77"/>
      <c r="S3" s="80"/>
      <c r="T3" s="96" t="s">
        <v>22</v>
      </c>
      <c r="U3" s="97"/>
      <c r="V3" s="12"/>
      <c r="W3" s="12"/>
      <c r="X3" s="12"/>
      <c r="Y3" s="12"/>
      <c r="Z3" s="12"/>
      <c r="AA3" s="12"/>
    </row>
    <row r="4" spans="1:27" ht="45.75" thickBot="1">
      <c r="A4" s="73" t="s">
        <v>14</v>
      </c>
      <c r="B4" s="82" t="s">
        <v>16</v>
      </c>
      <c r="C4" s="83" t="s">
        <v>17</v>
      </c>
      <c r="D4" s="83" t="s">
        <v>18</v>
      </c>
      <c r="E4" s="83" t="s">
        <v>126</v>
      </c>
      <c r="F4" s="84" t="s">
        <v>15</v>
      </c>
      <c r="G4" s="85">
        <v>7.0000000000000007E-2</v>
      </c>
      <c r="H4" s="72">
        <v>0.1</v>
      </c>
      <c r="I4" s="85">
        <v>0.15</v>
      </c>
      <c r="J4" s="84">
        <v>0.2</v>
      </c>
      <c r="K4" s="85">
        <v>0.25</v>
      </c>
      <c r="L4" s="84">
        <v>0.3</v>
      </c>
      <c r="M4" s="84">
        <v>0.4</v>
      </c>
      <c r="N4" s="84">
        <v>0.5</v>
      </c>
      <c r="O4" s="84">
        <v>0.6</v>
      </c>
      <c r="P4" s="84">
        <v>0.7</v>
      </c>
      <c r="Q4" s="84">
        <v>0.8</v>
      </c>
      <c r="R4" s="84">
        <v>0.9</v>
      </c>
      <c r="S4" s="72">
        <v>1</v>
      </c>
      <c r="T4" s="98">
        <v>0.2</v>
      </c>
      <c r="U4" s="99">
        <v>0.4</v>
      </c>
      <c r="V4" s="6"/>
      <c r="W4" s="6"/>
      <c r="X4" s="6"/>
      <c r="Y4" s="6"/>
      <c r="Z4" s="6"/>
      <c r="AA4" s="6"/>
    </row>
    <row r="5" spans="1:27" ht="40.5" customHeight="1" thickBot="1">
      <c r="A5" s="277">
        <v>1</v>
      </c>
      <c r="B5" s="216">
        <v>4.2</v>
      </c>
      <c r="C5" s="216">
        <v>1.2</v>
      </c>
      <c r="D5" s="216"/>
      <c r="E5" s="216"/>
      <c r="F5" s="216"/>
      <c r="G5" s="216">
        <v>1</v>
      </c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14"/>
      <c r="W5" s="14"/>
      <c r="X5" s="6"/>
      <c r="Y5" s="6"/>
      <c r="Z5" s="6"/>
      <c r="AA5" s="6"/>
    </row>
    <row r="6" spans="1:27" ht="26.25" thickBot="1">
      <c r="A6" s="277">
        <v>1</v>
      </c>
      <c r="B6" s="216">
        <v>5.6</v>
      </c>
      <c r="C6" s="216">
        <v>1.2</v>
      </c>
      <c r="D6" s="216"/>
      <c r="E6" s="216"/>
      <c r="F6" s="216"/>
      <c r="G6" s="216"/>
      <c r="H6" s="216"/>
      <c r="I6" s="216">
        <v>1</v>
      </c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6"/>
      <c r="W6" s="6"/>
      <c r="X6" s="6"/>
      <c r="Y6" s="6"/>
      <c r="Z6" s="6"/>
      <c r="AA6" s="6"/>
    </row>
    <row r="7" spans="1:27" ht="26.25" thickBot="1">
      <c r="A7" s="277">
        <v>5</v>
      </c>
      <c r="B7" s="216">
        <v>6</v>
      </c>
      <c r="C7" s="216">
        <v>3</v>
      </c>
      <c r="D7" s="216"/>
      <c r="E7" s="216">
        <v>1</v>
      </c>
      <c r="F7" s="216"/>
      <c r="G7" s="216"/>
      <c r="H7" s="216">
        <v>1</v>
      </c>
      <c r="I7" s="216"/>
      <c r="J7" s="216">
        <v>3</v>
      </c>
      <c r="K7" s="216"/>
      <c r="L7" s="216">
        <v>1</v>
      </c>
      <c r="M7" s="216">
        <v>1</v>
      </c>
      <c r="N7" s="216">
        <v>1</v>
      </c>
      <c r="O7" s="216"/>
      <c r="P7" s="216"/>
      <c r="Q7" s="216"/>
      <c r="R7" s="216"/>
      <c r="S7" s="216"/>
      <c r="T7" s="216">
        <v>1</v>
      </c>
      <c r="U7" s="216">
        <v>1</v>
      </c>
      <c r="V7" s="6"/>
      <c r="W7" s="6"/>
      <c r="X7" s="6"/>
      <c r="Y7" s="6"/>
      <c r="Z7" s="6"/>
      <c r="AA7" s="6"/>
    </row>
    <row r="8" spans="1:27" ht="26.25" thickBot="1">
      <c r="A8" s="277">
        <v>2</v>
      </c>
      <c r="B8" s="216">
        <v>6</v>
      </c>
      <c r="C8" s="216">
        <v>2</v>
      </c>
      <c r="D8" s="216"/>
      <c r="E8" s="216">
        <v>3</v>
      </c>
      <c r="F8" s="216"/>
      <c r="G8" s="216"/>
      <c r="H8" s="216">
        <v>1</v>
      </c>
      <c r="I8" s="216"/>
      <c r="J8" s="216">
        <v>3</v>
      </c>
      <c r="K8" s="216"/>
      <c r="L8" s="216"/>
      <c r="M8" s="216">
        <v>2</v>
      </c>
      <c r="N8" s="216"/>
      <c r="O8" s="216"/>
      <c r="P8" s="216"/>
      <c r="Q8" s="216"/>
      <c r="R8" s="216"/>
      <c r="S8" s="216"/>
      <c r="T8" s="216"/>
      <c r="U8" s="216"/>
      <c r="V8" s="6"/>
      <c r="W8" s="6"/>
      <c r="X8" s="6"/>
      <c r="Y8" s="6"/>
      <c r="Z8" s="6"/>
      <c r="AA8" s="6"/>
    </row>
    <row r="9" spans="1:27" ht="26.25" thickBot="1">
      <c r="A9" s="277">
        <v>1</v>
      </c>
      <c r="B9" s="216">
        <v>6.4</v>
      </c>
      <c r="C9" s="216">
        <v>3.2</v>
      </c>
      <c r="D9" s="216"/>
      <c r="E9" s="216"/>
      <c r="F9" s="216"/>
      <c r="G9" s="216"/>
      <c r="H9" s="216"/>
      <c r="I9" s="216"/>
      <c r="J9" s="216"/>
      <c r="K9" s="216"/>
      <c r="L9" s="216"/>
      <c r="M9" s="216">
        <v>1</v>
      </c>
      <c r="N9" s="216"/>
      <c r="O9" s="216"/>
      <c r="P9" s="216"/>
      <c r="Q9" s="216"/>
      <c r="R9" s="216"/>
      <c r="S9" s="216"/>
      <c r="T9" s="216"/>
      <c r="U9" s="216"/>
      <c r="V9" s="6"/>
      <c r="W9" s="6"/>
      <c r="X9" s="6"/>
      <c r="Y9" s="6"/>
      <c r="Z9" s="6"/>
      <c r="AA9" s="6"/>
    </row>
    <row r="10" spans="1:27" ht="25.5" customHeight="1" thickBot="1">
      <c r="A10" s="277">
        <v>1</v>
      </c>
      <c r="B10" s="216">
        <v>6.8</v>
      </c>
      <c r="C10" s="216">
        <v>1.8</v>
      </c>
      <c r="D10" s="216"/>
      <c r="E10" s="216">
        <v>1</v>
      </c>
      <c r="F10" s="216"/>
      <c r="G10" s="216"/>
      <c r="H10" s="216">
        <v>1</v>
      </c>
      <c r="I10" s="216"/>
      <c r="J10" s="216">
        <v>1</v>
      </c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6"/>
    </row>
    <row r="11" spans="1:27" ht="26.25" thickBot="1">
      <c r="A11" s="277">
        <v>1</v>
      </c>
      <c r="B11" s="216">
        <v>7</v>
      </c>
      <c r="C11" s="216">
        <v>3</v>
      </c>
      <c r="D11" s="216"/>
      <c r="E11" s="216">
        <v>1</v>
      </c>
      <c r="F11" s="216"/>
      <c r="G11" s="216"/>
      <c r="H11" s="216"/>
      <c r="I11" s="216"/>
      <c r="J11" s="216">
        <v>2</v>
      </c>
      <c r="K11" s="216"/>
      <c r="L11" s="216"/>
      <c r="M11" s="216">
        <v>1</v>
      </c>
      <c r="N11" s="216">
        <v>2</v>
      </c>
      <c r="O11" s="216"/>
      <c r="P11" s="216"/>
      <c r="Q11" s="216"/>
      <c r="R11" s="216"/>
      <c r="S11" s="216"/>
      <c r="T11" s="216"/>
      <c r="U11" s="216"/>
      <c r="V11" s="6"/>
      <c r="W11" s="6"/>
      <c r="X11" s="6"/>
      <c r="Y11" s="6"/>
      <c r="Z11" s="6"/>
      <c r="AA11" s="6"/>
    </row>
    <row r="12" spans="1:27" ht="26.25" thickBot="1">
      <c r="A12" s="278">
        <v>1</v>
      </c>
      <c r="B12" s="219">
        <v>9</v>
      </c>
      <c r="C12" s="220">
        <v>5</v>
      </c>
      <c r="D12" s="219"/>
      <c r="E12" s="219"/>
      <c r="F12" s="219"/>
      <c r="G12" s="219"/>
      <c r="H12" s="220"/>
      <c r="I12" s="219"/>
      <c r="J12" s="219">
        <v>1</v>
      </c>
      <c r="K12" s="219"/>
      <c r="L12" s="220"/>
      <c r="M12" s="219"/>
      <c r="N12" s="219">
        <v>1</v>
      </c>
      <c r="O12" s="219"/>
      <c r="P12" s="220"/>
      <c r="Q12" s="219"/>
      <c r="R12" s="219"/>
      <c r="S12" s="219"/>
      <c r="T12" s="220"/>
      <c r="U12" s="219"/>
      <c r="V12" s="6"/>
      <c r="W12" s="6"/>
      <c r="X12" s="6"/>
      <c r="Y12" s="6"/>
      <c r="Z12" s="6"/>
      <c r="AA12" s="6"/>
    </row>
    <row r="13" spans="1:27" ht="26.25" thickBot="1">
      <c r="A13" s="277">
        <v>1</v>
      </c>
      <c r="B13" s="216">
        <v>10</v>
      </c>
      <c r="C13" s="216">
        <v>6</v>
      </c>
      <c r="D13" s="216"/>
      <c r="E13" s="216"/>
      <c r="F13" s="216"/>
      <c r="G13" s="216"/>
      <c r="H13" s="216"/>
      <c r="I13" s="216"/>
      <c r="J13" s="216">
        <v>1</v>
      </c>
      <c r="K13" s="216"/>
      <c r="L13" s="216"/>
      <c r="M13" s="216">
        <v>1</v>
      </c>
      <c r="N13" s="216"/>
      <c r="O13" s="216"/>
      <c r="P13" s="216"/>
      <c r="Q13" s="216"/>
      <c r="R13" s="216"/>
      <c r="S13" s="216"/>
      <c r="T13" s="216"/>
      <c r="U13" s="216"/>
      <c r="V13" s="6"/>
      <c r="W13" s="6"/>
      <c r="X13" s="6"/>
      <c r="Y13" s="6"/>
      <c r="Z13" s="6"/>
      <c r="AA13" s="6"/>
    </row>
    <row r="14" spans="1:27" ht="26.25" thickBot="1">
      <c r="A14" s="277">
        <v>1</v>
      </c>
      <c r="B14" s="216">
        <v>10</v>
      </c>
      <c r="C14" s="216">
        <v>4</v>
      </c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>
        <v>1</v>
      </c>
      <c r="O14" s="216"/>
      <c r="P14" s="216"/>
      <c r="Q14" s="216"/>
      <c r="R14" s="216"/>
      <c r="S14" s="216"/>
      <c r="T14" s="216"/>
      <c r="U14" s="216"/>
      <c r="V14" s="6"/>
      <c r="W14" s="6"/>
      <c r="X14" s="6"/>
      <c r="Y14" s="6"/>
      <c r="Z14" s="6"/>
      <c r="AA14" s="6"/>
    </row>
    <row r="15" spans="1:27" ht="26.25" thickBot="1">
      <c r="A15" s="277">
        <v>3</v>
      </c>
      <c r="B15" s="216">
        <v>10</v>
      </c>
      <c r="C15" s="216">
        <v>5</v>
      </c>
      <c r="D15" s="216"/>
      <c r="E15" s="216"/>
      <c r="F15" s="216"/>
      <c r="G15" s="216"/>
      <c r="H15" s="216"/>
      <c r="I15" s="216"/>
      <c r="J15" s="216"/>
      <c r="K15" s="216"/>
      <c r="L15" s="216"/>
      <c r="M15" s="216">
        <v>1</v>
      </c>
      <c r="N15" s="216"/>
      <c r="O15" s="216"/>
      <c r="P15" s="216"/>
      <c r="Q15" s="216"/>
      <c r="R15" s="216">
        <v>1</v>
      </c>
      <c r="S15" s="216"/>
      <c r="T15" s="216"/>
      <c r="U15" s="216"/>
      <c r="V15" s="6"/>
      <c r="W15" s="6"/>
      <c r="X15" s="6"/>
      <c r="Y15" s="6"/>
      <c r="Z15" s="6"/>
      <c r="AA15" s="6"/>
    </row>
    <row r="16" spans="1:27" ht="26.25" thickBot="1">
      <c r="A16" s="277">
        <v>3</v>
      </c>
      <c r="B16" s="216">
        <v>10.6</v>
      </c>
      <c r="C16" s="216">
        <v>3.2</v>
      </c>
      <c r="D16" s="216"/>
      <c r="E16" s="216">
        <v>3</v>
      </c>
      <c r="F16" s="216"/>
      <c r="G16" s="216"/>
      <c r="H16" s="216"/>
      <c r="I16" s="216"/>
      <c r="J16" s="216">
        <v>2</v>
      </c>
      <c r="K16" s="216"/>
      <c r="L16" s="216"/>
      <c r="M16" s="216">
        <v>2</v>
      </c>
      <c r="N16" s="216">
        <v>2</v>
      </c>
      <c r="O16" s="216"/>
      <c r="P16" s="216"/>
      <c r="Q16" s="216"/>
      <c r="R16" s="216"/>
      <c r="S16" s="216"/>
      <c r="T16" s="216"/>
      <c r="U16" s="216"/>
      <c r="V16" s="6"/>
      <c r="W16" s="6"/>
      <c r="X16" s="6"/>
      <c r="Y16" s="6"/>
      <c r="Z16" s="6"/>
      <c r="AA16" s="6"/>
    </row>
    <row r="17" spans="1:30" ht="26.25" thickBot="1">
      <c r="A17" s="277">
        <v>2</v>
      </c>
      <c r="B17" s="216">
        <v>12</v>
      </c>
      <c r="C17" s="216">
        <v>1.6</v>
      </c>
      <c r="D17" s="216"/>
      <c r="E17" s="216">
        <v>1</v>
      </c>
      <c r="F17" s="216"/>
      <c r="G17" s="216"/>
      <c r="H17" s="216"/>
      <c r="I17" s="216"/>
      <c r="J17" s="216"/>
      <c r="K17" s="216"/>
      <c r="L17" s="216"/>
      <c r="M17" s="216">
        <v>1</v>
      </c>
      <c r="N17" s="216"/>
      <c r="O17" s="216"/>
      <c r="P17" s="216"/>
      <c r="Q17" s="216"/>
      <c r="R17" s="216"/>
      <c r="S17" s="216"/>
      <c r="T17" s="216"/>
      <c r="U17" s="216"/>
      <c r="V17" s="6"/>
      <c r="W17" s="6"/>
      <c r="X17" s="6"/>
      <c r="Y17" s="6"/>
      <c r="Z17" s="6"/>
      <c r="AA17" s="6"/>
    </row>
    <row r="18" spans="1:30" ht="26.25" thickBot="1">
      <c r="A18" s="277">
        <v>2</v>
      </c>
      <c r="B18" s="216">
        <v>12.4</v>
      </c>
      <c r="C18" s="216">
        <v>2.5</v>
      </c>
      <c r="D18" s="216"/>
      <c r="E18" s="216">
        <v>1</v>
      </c>
      <c r="F18" s="216"/>
      <c r="G18" s="216"/>
      <c r="H18" s="216"/>
      <c r="I18" s="216"/>
      <c r="J18" s="216">
        <v>1</v>
      </c>
      <c r="K18" s="216"/>
      <c r="L18" s="216"/>
      <c r="M18" s="216">
        <v>1</v>
      </c>
      <c r="N18" s="216"/>
      <c r="O18" s="216"/>
      <c r="P18" s="216"/>
      <c r="Q18" s="216"/>
      <c r="R18" s="216"/>
      <c r="S18" s="216"/>
      <c r="T18" s="216"/>
      <c r="U18" s="216"/>
      <c r="V18" s="6"/>
      <c r="W18" s="6"/>
      <c r="X18" s="6"/>
      <c r="Y18" s="6"/>
      <c r="Z18" s="6"/>
      <c r="AA18" s="6"/>
    </row>
    <row r="19" spans="1:30" ht="25.5">
      <c r="AC19" s="6"/>
      <c r="AD19" s="6"/>
    </row>
    <row r="20" spans="1:30" ht="25.5">
      <c r="AC20" s="6"/>
      <c r="AD20" s="6"/>
    </row>
    <row r="29" spans="1:30" ht="18" customHeight="1"/>
    <row r="30" spans="1:3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</row>
    <row r="31" spans="1:3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</row>
    <row r="32" spans="1:3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</row>
    <row r="33" spans="2:16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</sheetData>
  <sortState ref="A5:T18">
    <sortCondition ref="B5:B18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73</vt:i4>
      </vt:variant>
    </vt:vector>
  </HeadingPairs>
  <TitlesOfParts>
    <vt:vector size="73" baseType="lpstr">
      <vt:lpstr>sum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63</vt:lpstr>
      <vt:lpstr>62</vt:lpstr>
      <vt:lpstr>64</vt:lpstr>
      <vt:lpstr>65</vt:lpstr>
      <vt:lpstr>66</vt:lpstr>
      <vt:lpstr>67</vt:lpstr>
      <vt:lpstr>68</vt:lpstr>
      <vt:lpstr>70</vt:lpstr>
      <vt:lpstr>69</vt:lpstr>
      <vt:lpstr>71</vt:lpstr>
      <vt:lpstr>גיליון1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eng4</dc:creator>
  <cp:lastModifiedBy>yoni</cp:lastModifiedBy>
  <cp:lastPrinted>2013-08-01T09:08:33Z</cp:lastPrinted>
  <dcterms:created xsi:type="dcterms:W3CDTF">2013-07-07T05:04:00Z</dcterms:created>
  <dcterms:modified xsi:type="dcterms:W3CDTF">2013-12-24T22:33:31Z</dcterms:modified>
</cp:coreProperties>
</file>